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480" windowHeight="11640" tabRatio="873" activeTab="0"/>
  </bookViews>
  <sheets>
    <sheet name="tab. č. 1" sheetId="1" r:id="rId1"/>
    <sheet name="tab. č. 2,3 " sheetId="2" r:id="rId2"/>
    <sheet name="tab. č. 4,5 " sheetId="3" r:id="rId3"/>
    <sheet name="tab. č. 6,6a" sheetId="4" r:id="rId4"/>
    <sheet name="tab. č. 7" sheetId="5" r:id="rId5"/>
    <sheet name="tab. č. 8" sheetId="6" r:id="rId6"/>
    <sheet name="tab.č. 9" sheetId="7" r:id="rId7"/>
    <sheet name="tab. č. 10" sheetId="8" r:id="rId8"/>
    <sheet name="tab. č. 10 - podrobná" sheetId="9" r:id="rId9"/>
    <sheet name="tab. č. 11" sheetId="10" r:id="rId10"/>
  </sheets>
  <definedNames/>
  <calcPr fullCalcOnLoad="1"/>
</workbook>
</file>

<file path=xl/comments9.xml><?xml version="1.0" encoding="utf-8"?>
<comments xmlns="http://schemas.openxmlformats.org/spreadsheetml/2006/main">
  <authors>
    <author>balcarova</author>
  </authors>
  <commentList>
    <comment ref="D14" authorId="0">
      <text>
        <r>
          <rPr>
            <b/>
            <sz val="8"/>
            <rFont val="Tahoma"/>
            <family val="0"/>
          </rPr>
          <t>balcarova:</t>
        </r>
        <r>
          <rPr>
            <sz val="8"/>
            <rFont val="Tahoma"/>
            <family val="0"/>
          </rPr>
          <t xml:space="preserve">
výsledné číslo doplňte do ř. č.4 v tab.č.11 ( pro příslušný § rozpočtové skladby)</t>
        </r>
      </text>
    </comment>
    <comment ref="D18" authorId="0">
      <text>
        <r>
          <rPr>
            <b/>
            <sz val="8"/>
            <rFont val="Tahoma"/>
            <family val="0"/>
          </rPr>
          <t>balcarova:</t>
        </r>
        <r>
          <rPr>
            <sz val="8"/>
            <rFont val="Tahoma"/>
            <family val="0"/>
          </rPr>
          <t xml:space="preserve">
výsledné číslo doplňte do ř. č.4 v tab.č.11 ( pro příslušný § rozpočtové skladby)</t>
        </r>
      </text>
    </comment>
    <comment ref="D20" authorId="0">
      <text>
        <r>
          <rPr>
            <b/>
            <sz val="8"/>
            <rFont val="Tahoma"/>
            <family val="0"/>
          </rPr>
          <t>balcarova:</t>
        </r>
        <r>
          <rPr>
            <sz val="8"/>
            <rFont val="Tahoma"/>
            <family val="0"/>
          </rPr>
          <t xml:space="preserve">
výsledné číslo doplňte do ř. č.4 v tab.č.11 ( pro příslušný § rozpočtové skladby)</t>
        </r>
      </text>
    </comment>
    <comment ref="D27" authorId="0">
      <text>
        <r>
          <rPr>
            <b/>
            <sz val="8"/>
            <rFont val="Tahoma"/>
            <family val="0"/>
          </rPr>
          <t>balcarova:</t>
        </r>
        <r>
          <rPr>
            <sz val="8"/>
            <rFont val="Tahoma"/>
            <family val="0"/>
          </rPr>
          <t xml:space="preserve">
výsledné číslo doplňte do ř. č.4 v tab.č.11 ( pro příslušný § rozpočtové skladby)</t>
        </r>
      </text>
    </comment>
    <comment ref="D34" authorId="0">
      <text>
        <r>
          <rPr>
            <b/>
            <sz val="8"/>
            <rFont val="Tahoma"/>
            <family val="0"/>
          </rPr>
          <t>balcarova:</t>
        </r>
        <r>
          <rPr>
            <sz val="8"/>
            <rFont val="Tahoma"/>
            <family val="0"/>
          </rPr>
          <t xml:space="preserve">
výsledné číslo doplňte do ř. č.4 v tab.č.11 ( pro příslušný § rozpočtové skladby)</t>
        </r>
      </text>
    </comment>
    <comment ref="D41" authorId="0">
      <text>
        <r>
          <rPr>
            <b/>
            <sz val="8"/>
            <rFont val="Tahoma"/>
            <family val="0"/>
          </rPr>
          <t>balcarova:</t>
        </r>
        <r>
          <rPr>
            <sz val="8"/>
            <rFont val="Tahoma"/>
            <family val="0"/>
          </rPr>
          <t xml:space="preserve">
výsledné číslo doplňte do ř. č.4 v tab.č.11 ( pro příslušný § rozpočtové skladby)</t>
        </r>
      </text>
    </comment>
    <comment ref="D48" authorId="0">
      <text>
        <r>
          <rPr>
            <b/>
            <sz val="8"/>
            <rFont val="Tahoma"/>
            <family val="0"/>
          </rPr>
          <t>balcarova:</t>
        </r>
        <r>
          <rPr>
            <sz val="8"/>
            <rFont val="Tahoma"/>
            <family val="0"/>
          </rPr>
          <t xml:space="preserve">
výsledné číslo doplňte do ř. č.4 v tab.č.11 ( pro příslušný § rozpočtové skladby)</t>
        </r>
      </text>
    </comment>
    <comment ref="D55" authorId="0">
      <text>
        <r>
          <rPr>
            <b/>
            <sz val="8"/>
            <rFont val="Tahoma"/>
            <family val="0"/>
          </rPr>
          <t>balcarova:</t>
        </r>
        <r>
          <rPr>
            <sz val="8"/>
            <rFont val="Tahoma"/>
            <family val="0"/>
          </rPr>
          <t xml:space="preserve">
výsledné číslo doplňte do ř. č.4 v tab.č.11 ( pro příslušný § rozpočtové skladby)</t>
        </r>
      </text>
    </comment>
    <comment ref="D62" authorId="0">
      <text>
        <r>
          <rPr>
            <b/>
            <sz val="8"/>
            <rFont val="Tahoma"/>
            <family val="0"/>
          </rPr>
          <t>balcarova:</t>
        </r>
        <r>
          <rPr>
            <sz val="8"/>
            <rFont val="Tahoma"/>
            <family val="0"/>
          </rPr>
          <t xml:space="preserve">
výsledné číslo doplňte do ř. č.4 v tab.č.11 ( pro příslušný § rozpočtové skladby)</t>
        </r>
      </text>
    </comment>
    <comment ref="D68" authorId="0">
      <text>
        <r>
          <rPr>
            <b/>
            <sz val="8"/>
            <rFont val="Tahoma"/>
            <family val="0"/>
          </rPr>
          <t>balcarova:</t>
        </r>
        <r>
          <rPr>
            <sz val="8"/>
            <rFont val="Tahoma"/>
            <family val="0"/>
          </rPr>
          <t xml:space="preserve">
výsledné číslo doplňte do ř. č.4 v tab.č.11 ( pro příslušný § rozpočtové skladby)</t>
        </r>
      </text>
    </comment>
    <comment ref="D74" authorId="0">
      <text>
        <r>
          <rPr>
            <b/>
            <sz val="8"/>
            <rFont val="Tahoma"/>
            <family val="0"/>
          </rPr>
          <t>balcarova:</t>
        </r>
        <r>
          <rPr>
            <sz val="8"/>
            <rFont val="Tahoma"/>
            <family val="0"/>
          </rPr>
          <t xml:space="preserve">
výsledné číslo doplňte do ř. č.4 v tab.č.11 ( pro příslušný § rozpočtové skladby)</t>
        </r>
      </text>
    </comment>
    <comment ref="D77" authorId="0">
      <text>
        <r>
          <rPr>
            <b/>
            <sz val="8"/>
            <rFont val="Tahoma"/>
            <family val="0"/>
          </rPr>
          <t>balcarova:</t>
        </r>
        <r>
          <rPr>
            <sz val="8"/>
            <rFont val="Tahoma"/>
            <family val="0"/>
          </rPr>
          <t xml:space="preserve">
výsledné číslo doplňte do ř. č.4 v tab.č.11 ( pro příslušný § rozpočtové skladby)</t>
        </r>
      </text>
    </comment>
    <comment ref="D79" authorId="0">
      <text>
        <r>
          <rPr>
            <b/>
            <sz val="8"/>
            <rFont val="Tahoma"/>
            <family val="0"/>
          </rPr>
          <t>balcarova:</t>
        </r>
        <r>
          <rPr>
            <sz val="8"/>
            <rFont val="Tahoma"/>
            <family val="0"/>
          </rPr>
          <t xml:space="preserve">
výsledné číslo doplňte do ř. č.4 v tab.č.11 ( pro příslušný § rozpočtové skladby)</t>
        </r>
      </text>
    </comment>
    <comment ref="D82" authorId="0">
      <text>
        <r>
          <rPr>
            <b/>
            <sz val="8"/>
            <rFont val="Tahoma"/>
            <family val="0"/>
          </rPr>
          <t>balcarova:</t>
        </r>
        <r>
          <rPr>
            <sz val="8"/>
            <rFont val="Tahoma"/>
            <family val="0"/>
          </rPr>
          <t xml:space="preserve">
výsledné číslo doplňte do ř. č.4 v tab.č.11 ( pro příslušný § rozpočtové skladby)</t>
        </r>
      </text>
    </comment>
    <comment ref="D89" authorId="0">
      <text>
        <r>
          <rPr>
            <b/>
            <sz val="8"/>
            <rFont val="Tahoma"/>
            <family val="0"/>
          </rPr>
          <t>balcarova:</t>
        </r>
        <r>
          <rPr>
            <sz val="8"/>
            <rFont val="Tahoma"/>
            <family val="0"/>
          </rPr>
          <t xml:space="preserve">
výsledné číslo doplňte do ř. č.4 v tab.č.11 ( pro příslušný § rozpočtové skladby)</t>
        </r>
      </text>
    </comment>
    <comment ref="D91" authorId="0">
      <text>
        <r>
          <rPr>
            <b/>
            <sz val="8"/>
            <rFont val="Tahoma"/>
            <family val="0"/>
          </rPr>
          <t>balcarova:</t>
        </r>
        <r>
          <rPr>
            <sz val="8"/>
            <rFont val="Tahoma"/>
            <family val="0"/>
          </rPr>
          <t xml:space="preserve">
výsledné číslo doplňte do ř. č.4 v tab.č.11 ( pro příslušný § rozpočtové skladby)</t>
        </r>
      </text>
    </comment>
    <comment ref="D93" authorId="0">
      <text>
        <r>
          <rPr>
            <b/>
            <sz val="8"/>
            <rFont val="Tahoma"/>
            <family val="0"/>
          </rPr>
          <t>balcarova:</t>
        </r>
        <r>
          <rPr>
            <sz val="8"/>
            <rFont val="Tahoma"/>
            <family val="0"/>
          </rPr>
          <t xml:space="preserve">
výsledné číslo doplňte do ř. č.4 v tab.č.11 ( pro příslušný § rozpočtové skladby)</t>
        </r>
      </text>
    </comment>
    <comment ref="D95" authorId="0">
      <text>
        <r>
          <rPr>
            <b/>
            <sz val="8"/>
            <rFont val="Tahoma"/>
            <family val="0"/>
          </rPr>
          <t>balcarova:</t>
        </r>
        <r>
          <rPr>
            <sz val="8"/>
            <rFont val="Tahoma"/>
            <family val="0"/>
          </rPr>
          <t xml:space="preserve">
výsledné číslo doplňte do ř. č.4 v tab.č.11 ( pro příslušný § rozpočtové skladby)</t>
        </r>
      </text>
    </comment>
  </commentList>
</comments>
</file>

<file path=xl/sharedStrings.xml><?xml version="1.0" encoding="utf-8"?>
<sst xmlns="http://schemas.openxmlformats.org/spreadsheetml/2006/main" count="584" uniqueCount="378">
  <si>
    <t>index</t>
  </si>
  <si>
    <t>Příspěvek na provoz</t>
  </si>
  <si>
    <t>Příspěvek  celkem</t>
  </si>
  <si>
    <t>FKSP</t>
  </si>
  <si>
    <t>v tis. Kč</t>
  </si>
  <si>
    <t>v Kč</t>
  </si>
  <si>
    <t>x</t>
  </si>
  <si>
    <t>číslo řádku</t>
  </si>
  <si>
    <t>ukazatel</t>
  </si>
  <si>
    <t>hlavní činnost</t>
  </si>
  <si>
    <t>doplňková činnost</t>
  </si>
  <si>
    <t>celkem</t>
  </si>
  <si>
    <t>vývojový ukazatel</t>
  </si>
  <si>
    <t>7=4-1</t>
  </si>
  <si>
    <t>8=5-2</t>
  </si>
  <si>
    <t>9=6/3</t>
  </si>
  <si>
    <t xml:space="preserve">index </t>
  </si>
  <si>
    <t>tis.Kč</t>
  </si>
  <si>
    <t>tis. Kč</t>
  </si>
  <si>
    <t>TVORBA FONDU:</t>
  </si>
  <si>
    <t>ZDROJE FONDU CELKEM</t>
  </si>
  <si>
    <t>POUŽITÍ FONDU:</t>
  </si>
  <si>
    <t>POUŽITÍ FONDU CELKEM</t>
  </si>
  <si>
    <t>REZERVNÍ FOND</t>
  </si>
  <si>
    <t>FOND ODMĚN</t>
  </si>
  <si>
    <t xml:space="preserve">POUŽITÍ FONDU CELKEM </t>
  </si>
  <si>
    <t>Tržby za prodané zboží (604)</t>
  </si>
  <si>
    <t>Prodané zboží (504)</t>
  </si>
  <si>
    <t>Spotřeba materiálu (501)</t>
  </si>
  <si>
    <t>Spotřeba energie (502)</t>
  </si>
  <si>
    <t>Služby (518)</t>
  </si>
  <si>
    <t>Opravy a udržování (511)</t>
  </si>
  <si>
    <t>Cestovné (512)</t>
  </si>
  <si>
    <t>Mzdové náklady (521)</t>
  </si>
  <si>
    <t>Tržby za prodej vlastních výrobků a služeb (601,602)</t>
  </si>
  <si>
    <t>Provozní dotace (691)</t>
  </si>
  <si>
    <t>Kč</t>
  </si>
  <si>
    <t>Vysvětlivky:</t>
  </si>
  <si>
    <t xml:space="preserve">Statistický výkaz </t>
  </si>
  <si>
    <t>Statistický výkaz</t>
  </si>
  <si>
    <t>Přepočtený počet zaměstnanců</t>
  </si>
  <si>
    <t>z toho:</t>
  </si>
  <si>
    <t xml:space="preserve">             potraviny (501 30)</t>
  </si>
  <si>
    <t xml:space="preserve">           služby školení a vzdělávání (518 35-37)</t>
  </si>
  <si>
    <t xml:space="preserve"> z toho: mzdové náklady z dotace zřizovatele (ÚZ 33353)</t>
  </si>
  <si>
    <t>Sociální, zdravotní pojištění a sociální náklady (524,525,527,528)</t>
  </si>
  <si>
    <t>Daně a poplatky (531,532,538)</t>
  </si>
  <si>
    <t>Odpisy dl. nehmotného a hmotného majetku  (551)</t>
  </si>
  <si>
    <t>Zůstatková cena prodaného dl.nehm.a hm.majetku, prodaný materiál (552,554)</t>
  </si>
  <si>
    <t>Daň z příjmů (591,595)</t>
  </si>
  <si>
    <t>z toho: příspěvek na provoz od zřizovatele (závazný ukazatel)</t>
  </si>
  <si>
    <t>Aktivace a změna stavu zásob (61x,62x)</t>
  </si>
  <si>
    <t>Ostatní běžné účty</t>
  </si>
  <si>
    <t>Běžný účet FKSP</t>
  </si>
  <si>
    <t>Běžný účet</t>
  </si>
  <si>
    <t>Tržby z prodeje dl.majetku a prodeje materiálu (651,654)</t>
  </si>
  <si>
    <t>Výnosy z finančního majetku (652,655)</t>
  </si>
  <si>
    <t>Ostatní výnosy (64x)</t>
  </si>
  <si>
    <t>z toho: učebnice (501 33,501 34), učební pomůcky (501 40-49)</t>
  </si>
  <si>
    <t xml:space="preserve">        v tis. Kč</t>
  </si>
  <si>
    <t>výnosy celkem (č.ř. 1+2+8+9+11+12+13+14+15)</t>
  </si>
  <si>
    <t>Členění</t>
  </si>
  <si>
    <t xml:space="preserve">Poznámka: </t>
  </si>
  <si>
    <t xml:space="preserve">Finanční prostředky  </t>
  </si>
  <si>
    <t>a</t>
  </si>
  <si>
    <t xml:space="preserve"> v členění stanoveném Rozhodnutím MŠMT:   </t>
  </si>
  <si>
    <t>Jednotka</t>
  </si>
  <si>
    <t xml:space="preserve">           v tom: na pedagogické pracovníky</t>
  </si>
  <si>
    <t>2a</t>
  </si>
  <si>
    <t xml:space="preserve">                      na nepedagogické pracovníky</t>
  </si>
  <si>
    <t>2b</t>
  </si>
  <si>
    <t xml:space="preserve">           ONIV</t>
  </si>
  <si>
    <t xml:space="preserve">           z toho: na učebnice, učební pomůcky a školní potřeby</t>
  </si>
  <si>
    <t>3a</t>
  </si>
  <si>
    <t xml:space="preserve">                      na DVPP</t>
  </si>
  <si>
    <t>3b</t>
  </si>
  <si>
    <t>Skutečné výdaje na jednotku výkonu</t>
  </si>
  <si>
    <t>Přepočtený počet jednotek výkonu</t>
  </si>
  <si>
    <t xml:space="preserve">osoba </t>
  </si>
  <si>
    <t>Přímé náklady na vzdělávání na jednotku výkonu</t>
  </si>
  <si>
    <t>ř.1/ř.4</t>
  </si>
  <si>
    <t>Kč/osoba</t>
  </si>
  <si>
    <t>Mzdové náklady na jednotku výkonu</t>
  </si>
  <si>
    <t>ř.2/ř.4</t>
  </si>
  <si>
    <t>ONIV na jednotku výkonu</t>
  </si>
  <si>
    <t>ř.3/ř.4</t>
  </si>
  <si>
    <t>Náklady na učebnice, učební pomůcky a školní potřeby na jednotku výkonu</t>
  </si>
  <si>
    <t>ř.3a/ř.4</t>
  </si>
  <si>
    <t>Skutečné náklady na zaměstnance</t>
  </si>
  <si>
    <t>Dotace z MŠMT celkem</t>
  </si>
  <si>
    <t>ř.1/ř.</t>
  </si>
  <si>
    <t>Učebnice, učební pomůcky a škol. potřeby</t>
  </si>
  <si>
    <t>Mzdové náklady celkem vč. OOP</t>
  </si>
  <si>
    <t>Ostatní provozní náklady</t>
  </si>
  <si>
    <t>v tom: pedagogičtí pracovníci</t>
  </si>
  <si>
    <t>5a</t>
  </si>
  <si>
    <t xml:space="preserve">          nepedagogičtí pracovníci</t>
  </si>
  <si>
    <t>5b</t>
  </si>
  <si>
    <t>Mzdové prostředky na zaměstnance</t>
  </si>
  <si>
    <t>ř.2/ř.5</t>
  </si>
  <si>
    <t>Mzdové prostředky na pedagogického pracovníka</t>
  </si>
  <si>
    <t>ř.2a/ř.5a</t>
  </si>
  <si>
    <t>Mzdové prostředky na nepedagogického pracovníka</t>
  </si>
  <si>
    <t>ř.2b/ř.5b</t>
  </si>
  <si>
    <t xml:space="preserve">Vysvětlivky: </t>
  </si>
  <si>
    <t xml:space="preserve">                                            Odvody na FKSP</t>
  </si>
  <si>
    <t>Dotace na přímé náklady na vzdělávání (NIV celkem)</t>
  </si>
  <si>
    <t>z toho: mzdové prostředky celkem (platy a OPPP)</t>
  </si>
  <si>
    <t>Rozdíl</t>
  </si>
  <si>
    <t>v MJ</t>
  </si>
  <si>
    <t>Index</t>
  </si>
  <si>
    <t>Jiné (502 7x, 8x)</t>
  </si>
  <si>
    <t>Druh energie:</t>
  </si>
  <si>
    <t>4. PŘÍSPĚVEK NA PROVOZ</t>
  </si>
  <si>
    <t>ř.</t>
  </si>
  <si>
    <t>Pevná paliva (501 60)</t>
  </si>
  <si>
    <t>K tabulce doložte komentář s popisem způsobu vytápění</t>
  </si>
  <si>
    <t>2. PŘEHLED NÁKLADŮ Z HLAVNÍ A DOPLŇKOVÉ ČINNOSTI</t>
  </si>
  <si>
    <t>1. PŘEHLED VÝNOSŮ Z HLAVNÍ A DOPLŇKOVÉ ČINNOSTI</t>
  </si>
  <si>
    <t>3. VÝSLEDEK HOSPODAŘENÍ Z HLAVNÍ A DOPLŇKOVÉ ČINNOSTI</t>
  </si>
  <si>
    <t>ze zahajovacího výkazu přepočtený na kalendářní rok podle vzorce 2/3 předchozího školního roku a 1/3 stávajícího školního roku</t>
  </si>
  <si>
    <t>Výsledek hospodaření  (výnosy - náklady)</t>
  </si>
  <si>
    <t>Náklady celkem  (č.ř. 1+2+5+6+7+8+13+15+17+18+19+20+21+26)</t>
  </si>
  <si>
    <t>Pohledávky evidované v podrozvahové evidenci</t>
  </si>
  <si>
    <t>Počet dlužníků</t>
  </si>
  <si>
    <t>Vratky dotací celkem</t>
  </si>
  <si>
    <t>Jednotlivé součásti školy a školského zařízení (podle § rozpočtové skladby)</t>
  </si>
  <si>
    <t>počet výkonů</t>
  </si>
  <si>
    <t>Celkem za jednotlivé součásti (§)</t>
  </si>
  <si>
    <t>Jednotky výkonu dále čleňte do jednotlivých řádků :</t>
  </si>
  <si>
    <t xml:space="preserve">    školní jídelna - vývařovna ZŠ, SŠ)</t>
  </si>
  <si>
    <t xml:space="preserve">sl. 3 = (8 x sl. 1) + (4 x sl. 2) / 12 </t>
  </si>
  <si>
    <t>Druh školy nebo druh a typ školského zařízení:</t>
  </si>
  <si>
    <t>Řádek číslo</t>
  </si>
  <si>
    <t xml:space="preserve">6. STAV POHLEDÁVEK PO LHŮTĚ SPLATNOSTI </t>
  </si>
  <si>
    <t xml:space="preserve">6a. STAV POHLEDÁVEK PO LHŮTĚ SPLATNOSTI   - OŠETŘOVNÉ </t>
  </si>
  <si>
    <t>8. SPOTŘEBA ENERGIÍ</t>
  </si>
  <si>
    <r>
      <t xml:space="preserve">Jednotka výkonu </t>
    </r>
    <r>
      <rPr>
        <sz val="12"/>
        <rFont val="Times New Roman CE"/>
        <family val="1"/>
      </rPr>
      <t xml:space="preserve">- 1 dítě, žák, student, stravovaný, ubytovaný, 1 lůžko podle § 1 vyhl. č. 492/2005 Sb.,  </t>
    </r>
  </si>
  <si>
    <r>
      <t>Počty zaměstnanců a mzdové prostředky</t>
    </r>
    <r>
      <rPr>
        <sz val="12"/>
        <rFont val="Times New Roman CE"/>
        <family val="1"/>
      </rPr>
      <t xml:space="preserve"> na pedagog. i nepedagog. pracovníky ze Statistického výkazu škol </t>
    </r>
    <r>
      <rPr>
        <b/>
        <sz val="12"/>
        <rFont val="Times New Roman CE"/>
        <family val="1"/>
      </rPr>
      <t>P1-04</t>
    </r>
    <r>
      <rPr>
        <sz val="12"/>
        <rFont val="Times New Roman CE"/>
        <family val="1"/>
      </rPr>
      <t xml:space="preserve"> přepočtené na kalendářní rok</t>
    </r>
  </si>
  <si>
    <r>
      <t xml:space="preserve">Jednotka výkonu </t>
    </r>
    <r>
      <rPr>
        <sz val="12"/>
        <rFont val="Times New Roman CE"/>
        <family val="1"/>
      </rPr>
      <t xml:space="preserve">-  podle § 1 vyhl. č. 492/2005 Sb., o krajských normativech </t>
    </r>
  </si>
  <si>
    <r>
      <t xml:space="preserve"> - u </t>
    </r>
    <r>
      <rPr>
        <i/>
        <sz val="12"/>
        <rFont val="Times New Roman CE"/>
        <family val="1"/>
      </rPr>
      <t>předškolních zařízení</t>
    </r>
    <r>
      <rPr>
        <sz val="12"/>
        <rFont val="Times New Roman CE"/>
        <family val="1"/>
      </rPr>
      <t xml:space="preserve"> podle druhu docházky (celodenní, polodenní, nepravidelná)</t>
    </r>
  </si>
  <si>
    <r>
      <t xml:space="preserve"> - u </t>
    </r>
    <r>
      <rPr>
        <i/>
        <sz val="12"/>
        <rFont val="Times New Roman CE"/>
        <family val="1"/>
      </rPr>
      <t>základních škol</t>
    </r>
    <r>
      <rPr>
        <sz val="12"/>
        <rFont val="Times New Roman CE"/>
        <family val="1"/>
      </rPr>
      <t xml:space="preserve"> podle formy vzdělávání (denní, individuální dle § 41 školského zákona, studium v zahraničí dle § 38 školského zákona)</t>
    </r>
  </si>
  <si>
    <r>
      <t xml:space="preserve"> - u </t>
    </r>
    <r>
      <rPr>
        <i/>
        <sz val="12"/>
        <rFont val="Times New Roman CE"/>
        <family val="1"/>
      </rPr>
      <t>středních a vyšších odborných škol</t>
    </r>
    <r>
      <rPr>
        <sz val="12"/>
        <rFont val="Times New Roman CE"/>
        <family val="1"/>
      </rPr>
      <t xml:space="preserve"> podle formy studia (denní, večerní, kombinovaná, dálková, distanční, individuální vzdělávací plán)</t>
    </r>
  </si>
  <si>
    <r>
      <t xml:space="preserve"> - u </t>
    </r>
    <r>
      <rPr>
        <i/>
        <sz val="12"/>
        <rFont val="Times New Roman CE"/>
        <family val="1"/>
      </rPr>
      <t>školních jídelen</t>
    </r>
    <r>
      <rPr>
        <sz val="12"/>
        <rFont val="Times New Roman CE"/>
        <family val="1"/>
      </rPr>
      <t xml:space="preserve"> (školní jídelna MŠ, školní jídelna ZŠ, SŠ; školní jídelna - výdejna MŠ, školní jídelna - výdejna ZŠ, SŠ; školní jídelna - vývařovna MŠ, </t>
    </r>
  </si>
  <si>
    <r>
      <t xml:space="preserve"> - u </t>
    </r>
    <r>
      <rPr>
        <i/>
        <sz val="12"/>
        <rFont val="Times New Roman CE"/>
        <family val="1"/>
      </rPr>
      <t>školních družin</t>
    </r>
    <r>
      <rPr>
        <sz val="12"/>
        <rFont val="Times New Roman CE"/>
        <family val="1"/>
      </rPr>
      <t xml:space="preserve"> (školní družina, školní klub)</t>
    </r>
  </si>
  <si>
    <r>
      <t>Poskytnuté NIV</t>
    </r>
    <r>
      <rPr>
        <vertAlign val="superscript"/>
        <sz val="12"/>
        <rFont val="Times New Roman CE"/>
        <family val="1"/>
      </rPr>
      <t>1</t>
    </r>
    <r>
      <rPr>
        <b/>
        <sz val="12"/>
        <rFont val="Times New Roman CE"/>
        <family val="1"/>
      </rPr>
      <t xml:space="preserve"> dotace na přímé náklady na vzdělávání</t>
    </r>
  </si>
  <si>
    <r>
      <t xml:space="preserve">a)     Závazné ukazatele: </t>
    </r>
    <r>
      <rPr>
        <b/>
        <sz val="12"/>
        <rFont val="Times New Roman CE"/>
        <family val="1"/>
      </rPr>
      <t>MP</t>
    </r>
    <r>
      <rPr>
        <b/>
        <vertAlign val="superscript"/>
        <sz val="12"/>
        <rFont val="Times New Roman CE"/>
        <family val="1"/>
      </rPr>
      <t>2</t>
    </r>
    <r>
      <rPr>
        <b/>
        <sz val="12"/>
        <rFont val="Times New Roman CE"/>
        <family val="1"/>
      </rPr>
      <t xml:space="preserve"> celkem</t>
    </r>
    <r>
      <rPr>
        <sz val="12"/>
        <rFont val="Times New Roman CE"/>
        <family val="1"/>
      </rPr>
      <t xml:space="preserve"> v tom:</t>
    </r>
  </si>
  <si>
    <r>
      <t xml:space="preserve">                                                         </t>
    </r>
    <r>
      <rPr>
        <sz val="12"/>
        <rFont val="Times New Roman CE"/>
        <family val="1"/>
      </rPr>
      <t>aa)</t>
    </r>
    <r>
      <rPr>
        <b/>
        <sz val="12"/>
        <rFont val="Times New Roman CE"/>
        <family val="1"/>
      </rPr>
      <t xml:space="preserve">  platy</t>
    </r>
  </si>
  <si>
    <r>
      <t xml:space="preserve">                                                         </t>
    </r>
    <r>
      <rPr>
        <sz val="12"/>
        <rFont val="Times New Roman CE"/>
        <family val="1"/>
      </rPr>
      <t>ab)</t>
    </r>
    <r>
      <rPr>
        <b/>
        <sz val="12"/>
        <rFont val="Times New Roman CE"/>
        <family val="1"/>
      </rPr>
      <t xml:space="preserve"> OPPP</t>
    </r>
  </si>
  <si>
    <r>
      <t xml:space="preserve">b)     Orientační ukazatele:    </t>
    </r>
    <r>
      <rPr>
        <b/>
        <sz val="12"/>
        <rFont val="Times New Roman CE"/>
        <family val="1"/>
      </rPr>
      <t>Odvody na pojistné</t>
    </r>
  </si>
  <si>
    <r>
      <t xml:space="preserve">                                            ONIV</t>
    </r>
    <r>
      <rPr>
        <b/>
        <vertAlign val="superscript"/>
        <sz val="12"/>
        <rFont val="Times New Roman CE"/>
        <family val="1"/>
      </rPr>
      <t>4</t>
    </r>
  </si>
  <si>
    <r>
      <t xml:space="preserve">1     </t>
    </r>
    <r>
      <rPr>
        <sz val="12"/>
        <rFont val="Times New Roman CE"/>
        <family val="1"/>
      </rPr>
      <t>NIV - neinvestiční výdaje celkem</t>
    </r>
  </si>
  <si>
    <r>
      <t xml:space="preserve">2     </t>
    </r>
    <r>
      <rPr>
        <sz val="12"/>
        <rFont val="Times New Roman CE"/>
        <family val="1"/>
      </rPr>
      <t xml:space="preserve">MP - mzdové prostředky </t>
    </r>
  </si>
  <si>
    <r>
      <t xml:space="preserve">3     </t>
    </r>
    <r>
      <rPr>
        <sz val="12"/>
        <rFont val="Times New Roman CE"/>
        <family val="1"/>
      </rPr>
      <t xml:space="preserve">OPPP - ostatní osobní náklady </t>
    </r>
  </si>
  <si>
    <r>
      <t xml:space="preserve">4     </t>
    </r>
    <r>
      <rPr>
        <sz val="12"/>
        <rFont val="Times New Roman CE"/>
        <family val="1"/>
      </rPr>
      <t xml:space="preserve">ONIV - ostatní běžné výdaje </t>
    </r>
  </si>
  <si>
    <r>
      <t xml:space="preserve">sloupec 1 - </t>
    </r>
    <r>
      <rPr>
        <b/>
        <sz val="12"/>
        <rFont val="Times New Roman CE"/>
        <family val="1"/>
      </rPr>
      <t>poskytnuto</t>
    </r>
    <r>
      <rPr>
        <sz val="12"/>
        <rFont val="Times New Roman CE"/>
        <family val="1"/>
      </rPr>
      <t xml:space="preserve"> = výše dotací převedených na účet příjemce do 31.12. sledovaného roku</t>
    </r>
  </si>
  <si>
    <r>
      <t xml:space="preserve">sloupec 2 - </t>
    </r>
    <r>
      <rPr>
        <b/>
        <sz val="12"/>
        <rFont val="Times New Roman CE"/>
        <family val="1"/>
      </rPr>
      <t>použito</t>
    </r>
    <r>
      <rPr>
        <sz val="12"/>
        <rFont val="Times New Roman CE"/>
        <family val="1"/>
      </rPr>
      <t xml:space="preserve"> = výše dotací skutečně použitých příjemcem pro stanovené účely do 31.12. sledovaného roku</t>
    </r>
  </si>
  <si>
    <r>
      <t xml:space="preserve">sloupec 3 - </t>
    </r>
    <r>
      <rPr>
        <b/>
        <sz val="12"/>
        <rFont val="Times New Roman CE"/>
        <family val="1"/>
      </rPr>
      <t>vratky</t>
    </r>
    <r>
      <rPr>
        <sz val="12"/>
        <rFont val="Times New Roman CE"/>
        <family val="1"/>
      </rPr>
      <t xml:space="preserve"> účelově nepoužitých dotací = sl. 1 minus sl. 2</t>
    </r>
  </si>
  <si>
    <t>ř. č. 7  Jedná se o vymožení pohledávky  na základě dohody s dlužníkem, kdy dluh je splácen s jeho souhlasem z platu ( sociální dávky).</t>
  </si>
  <si>
    <t>Druh měrné jednotky</t>
  </si>
  <si>
    <t>Poznámka:</t>
  </si>
  <si>
    <t>V  tabulkách vyplňte měrné jednotky</t>
  </si>
  <si>
    <t>z toho: tržby za produktivní práci žáků (602 37)</t>
  </si>
  <si>
    <t xml:space="preserve">           tržby za školné (602 30)</t>
  </si>
  <si>
    <t xml:space="preserve">           tržby za stravné (602 50-54)</t>
  </si>
  <si>
    <t xml:space="preserve">           tržby za ubytování (602 55-59)</t>
  </si>
  <si>
    <t xml:space="preserve">           tržby za úhradu neinv. nákladů v ZUŠ (602 31-32)</t>
  </si>
  <si>
    <t>Zúčtování rezerv a zákonných oprav. položek (656,659)</t>
  </si>
  <si>
    <t>Tržby z prodeje cenných papírů a podílů (653)</t>
  </si>
  <si>
    <t>z toho: výnosy z pojistných událostí (649 64-69)</t>
  </si>
  <si>
    <t xml:space="preserve">           pronájem majetku (čistý zisk z pronájmu bez služeb) (649 30-34, 4x)</t>
  </si>
  <si>
    <t xml:space="preserve">           (649 30-34, 4x)</t>
  </si>
  <si>
    <t xml:space="preserve">           věcná režie stravování žáků (518 57)</t>
  </si>
  <si>
    <t xml:space="preserve">   z toho: nájemné (518 40)</t>
  </si>
  <si>
    <t xml:space="preserve">              telekomunikace (518 32,518 33,518 34)</t>
  </si>
  <si>
    <t xml:space="preserve">    z toho: zákonné sociální pojištění (524)</t>
  </si>
  <si>
    <t xml:space="preserve">               příspěvek na stravování zaměstnanců (527 5x)</t>
  </si>
  <si>
    <t>Tvorba zákonných rezerv a zákonných opravných položek (556,559)</t>
  </si>
  <si>
    <t>Ostatní náklady  (dopočet do celkových nákladů) (503,513,54x)</t>
  </si>
  <si>
    <t xml:space="preserve">    z toho: výdaje na zákonné a smluvní pojištění (549 4x,549 50)</t>
  </si>
  <si>
    <t xml:space="preserve">               technické zhodnocení (549 71-79)</t>
  </si>
  <si>
    <t xml:space="preserve">               manka a škody (548 3x)</t>
  </si>
  <si>
    <t xml:space="preserve">               odpis pohledávek (543)</t>
  </si>
  <si>
    <t>Rozdíl  (nemůže být záporná hodnota)</t>
  </si>
  <si>
    <t>Stav finančních prostředků na BÚ + pokl. (261 + 241)</t>
  </si>
  <si>
    <t>Fond odměn (911)</t>
  </si>
  <si>
    <t>FKSP (912)</t>
  </si>
  <si>
    <t>Rezervní fond  (914)</t>
  </si>
  <si>
    <t>Investiční fond (916)</t>
  </si>
  <si>
    <t>Pokladna</t>
  </si>
  <si>
    <t>xxx</t>
  </si>
  <si>
    <t>Stav na účtech fondů + závazky z vyúčtování mezd</t>
  </si>
  <si>
    <t>Finančně nekryto</t>
  </si>
  <si>
    <t>Vyplňte podbarvenou část tabulky</t>
  </si>
  <si>
    <t>Výpočet finančního krytí fondů</t>
  </si>
  <si>
    <t>Krytí peněžních fondů finančními prostředky</t>
  </si>
  <si>
    <t>Výpočet finančního krytí fondů peněžními prostředky</t>
  </si>
  <si>
    <t>5.  KRYTÍ ÚČTŮ PENĚŽNÍCH FONDŮ A ZÁVAZKŮ Z VYÚČTOVÁNÍ MEZD</t>
  </si>
  <si>
    <r>
      <t xml:space="preserve">V případě </t>
    </r>
    <r>
      <rPr>
        <b/>
        <u val="single"/>
        <sz val="12"/>
        <color indexed="10"/>
        <rFont val="Times New Roman CE"/>
        <family val="1"/>
      </rPr>
      <t>nekrytí</t>
    </r>
    <r>
      <rPr>
        <sz val="12"/>
        <color indexed="10"/>
        <rFont val="Times New Roman CE"/>
        <family val="1"/>
      </rPr>
      <t xml:space="preserve"> peněžních fondů finančními prostředky </t>
    </r>
    <r>
      <rPr>
        <b/>
        <u val="single"/>
        <sz val="12"/>
        <color indexed="10"/>
        <rFont val="Times New Roman CE"/>
        <family val="1"/>
      </rPr>
      <t>uveďte v komentáři důvod (případně jiný způsob krytí) a navržené opatření k jeho odstranění</t>
    </r>
    <r>
      <rPr>
        <sz val="12"/>
        <color indexed="10"/>
        <rFont val="Times New Roman CE"/>
        <family val="1"/>
      </rPr>
      <t>.</t>
    </r>
  </si>
  <si>
    <t xml:space="preserve">z toho: </t>
  </si>
  <si>
    <t>po lhůtě splatnosti</t>
  </si>
  <si>
    <t>do 1 roku</t>
  </si>
  <si>
    <t>starší tří let (všechny)</t>
  </si>
  <si>
    <t>do 90 dnů</t>
  </si>
  <si>
    <t>do 60 dnů</t>
  </si>
  <si>
    <t xml:space="preserve">do 30 dnů </t>
  </si>
  <si>
    <t>v tom:</t>
  </si>
  <si>
    <t>do 3 let</t>
  </si>
  <si>
    <t xml:space="preserve"> !!!!  V ř. č. 2 uvádějte pouze pohledávky, které jsou k 31. 12. po lhůtě splatnosti.</t>
  </si>
  <si>
    <t>Pohledávky po lhůtě splatnosti rozdělte podle doby, která uplynula od data splatnosti na:</t>
  </si>
  <si>
    <t>V ř. 3 - od    1 do 30 dnů</t>
  </si>
  <si>
    <t>V ř. 4 - od  31 do 60 dnů</t>
  </si>
  <si>
    <t>V ř. 5 - od  61 do 90 dnů</t>
  </si>
  <si>
    <t>V ř. 6 - od  91 dne do 1 roku</t>
  </si>
  <si>
    <t>V ř. 7 - od 1 roku - do tří let</t>
  </si>
  <si>
    <t>V ř. 8 - starší 3 let</t>
  </si>
  <si>
    <t>Částka vymožená soudně nebo v exekučním řízení v daném roce</t>
  </si>
  <si>
    <t>v soudním nebo exekučním řízení vymáháno</t>
  </si>
  <si>
    <t xml:space="preserve">za děti, které již nejsou umístěny v zařízení </t>
  </si>
  <si>
    <t>částka vymožená v daném roce  jiným způsobem</t>
  </si>
  <si>
    <t>Pohledávky za ošetřovné celkem (bez podrozvahové evidence)</t>
  </si>
  <si>
    <t>jednotlivé pohledávky nad 20 tis Kč (včetně)</t>
  </si>
  <si>
    <t>Pohledávky starší jenoho roku (jen ošetřovné)</t>
  </si>
  <si>
    <t>jednotlivé pohledávky do 20 tis.</t>
  </si>
  <si>
    <t>v soudním nebo exekučním řízení</t>
  </si>
  <si>
    <t>v soudním nebo exekučním řízení  celkem</t>
  </si>
  <si>
    <t>částka vymožená soudně  v daném roce</t>
  </si>
  <si>
    <t>řádky č. 7, 8, 9 se vztahují vždy k  řádku. č. 1</t>
  </si>
  <si>
    <t>řádek č. 6 se vztahuje k řádku č. 2</t>
  </si>
  <si>
    <t>Spotřeba celkem vč. doplňkové činnosti</t>
  </si>
  <si>
    <r>
      <t xml:space="preserve">od zřizovatele  - provoz </t>
    </r>
    <r>
      <rPr>
        <sz val="12"/>
        <rFont val="Times New Roman CE"/>
        <family val="1"/>
      </rPr>
      <t xml:space="preserve">(691 30-34) </t>
    </r>
  </si>
  <si>
    <r>
      <t xml:space="preserve">ze státního rozpočtu a státních fondů </t>
    </r>
    <r>
      <rPr>
        <b/>
        <u val="single"/>
        <sz val="12"/>
        <rFont val="Times New Roman CE"/>
        <family val="1"/>
      </rPr>
      <t>přes rozpočet zřizovatele</t>
    </r>
    <r>
      <rPr>
        <sz val="12"/>
        <rFont val="Times New Roman CE"/>
        <family val="1"/>
      </rPr>
      <t xml:space="preserve"> (691 35-39, 691 80-88, 90-98, atd.)</t>
    </r>
  </si>
  <si>
    <r>
      <t xml:space="preserve">od jiných subjektů </t>
    </r>
    <r>
      <rPr>
        <sz val="12"/>
        <rFont val="Times New Roman CE"/>
        <family val="1"/>
      </rPr>
      <t>(obce, zahraničí, ostatní) (691 xx)</t>
    </r>
  </si>
  <si>
    <t>Pohledávky celkem  (SÚ 311, 316, 378)</t>
  </si>
  <si>
    <r>
      <t>Sl. 3</t>
    </r>
    <r>
      <rPr>
        <sz val="12"/>
        <rFont val="Times New Roman CE"/>
        <family val="1"/>
      </rPr>
      <t xml:space="preserve"> = ze zahajovacího výkazu přepočtený na kalendářní rok podle vzorce 2/3 školního roku 200x-</t>
    </r>
    <r>
      <rPr>
        <vertAlign val="subscript"/>
        <sz val="12"/>
        <rFont val="Times New Roman CE"/>
        <family val="1"/>
      </rPr>
      <t>1</t>
    </r>
    <r>
      <rPr>
        <sz val="12"/>
        <rFont val="Times New Roman CE"/>
        <family val="1"/>
      </rPr>
      <t>/200x (sl. 1) a 1/3 školního roku 200x/200x+</t>
    </r>
    <r>
      <rPr>
        <vertAlign val="subscript"/>
        <sz val="12"/>
        <rFont val="Times New Roman CE"/>
        <family val="1"/>
      </rPr>
      <t>1</t>
    </r>
    <r>
      <rPr>
        <sz val="12"/>
        <rFont val="Times New Roman CE"/>
        <family val="1"/>
      </rPr>
      <t xml:space="preserve"> (sl. 2)</t>
    </r>
  </si>
  <si>
    <r>
      <t>Jednotky výkonu</t>
    </r>
    <r>
      <rPr>
        <sz val="12"/>
        <rFont val="Times New Roman CE"/>
        <family val="1"/>
      </rPr>
      <t xml:space="preserve">, které byly v normativním rozpise přímých nákladů upraveny příslušným koeficientem, </t>
    </r>
    <r>
      <rPr>
        <b/>
        <sz val="12"/>
        <rFont val="Times New Roman CE"/>
        <family val="1"/>
      </rPr>
      <t>vynásobte</t>
    </r>
    <r>
      <rPr>
        <sz val="12"/>
        <rFont val="Times New Roman CE"/>
        <family val="1"/>
      </rPr>
      <t xml:space="preserve"> tímto </t>
    </r>
    <r>
      <rPr>
        <b/>
        <sz val="12"/>
        <rFont val="Times New Roman CE"/>
        <family val="1"/>
      </rPr>
      <t>koeficientem</t>
    </r>
    <r>
      <rPr>
        <sz val="12"/>
        <rFont val="Times New Roman CE"/>
        <family val="1"/>
      </rPr>
      <t xml:space="preserve"> (uvedeným v Krajské metodice rozpisu přímých výdajů pro rok 200x).</t>
    </r>
  </si>
  <si>
    <r>
      <t>Ř. 7, 8  hodnoceného roku - doložte soupisem pohledávek v samostatné příloze</t>
    </r>
    <r>
      <rPr>
        <b/>
        <sz val="12"/>
        <color indexed="10"/>
        <rFont val="Times New Roman CE"/>
        <family val="1"/>
      </rPr>
      <t xml:space="preserve"> (uveďte datum vzniku pohledávky, přesnou identifikaci dlužníka, čátku, druh pohledávky, stav vymáháni). Dětské domovy u pohledávek za ošetřovné nedoloží soupisy, ale  vyplní pomocnou tabulku č. 6a. </t>
    </r>
  </si>
  <si>
    <t xml:space="preserve">PLÁN TVORBY A POUŽITÍ PENĚŽNÍCH FONDŮ PO </t>
  </si>
  <si>
    <t xml:space="preserve">INVESTIČNÍ FOND </t>
  </si>
  <si>
    <t>příděl z odpisů dlouhodobého majetku  (916 13,14)</t>
  </si>
  <si>
    <t>zákl. příděl (dle vyhl. MF 114/2002 Sb.)(912 12)</t>
  </si>
  <si>
    <t>investiční dotace z rozpočtu kraje (916 20-27)</t>
  </si>
  <si>
    <t>ostatní příjmy  (912 13)</t>
  </si>
  <si>
    <t>investiční dotace ze SR a SF ( 916 15)</t>
  </si>
  <si>
    <t>převod z rezervního fondu (916 12)</t>
  </si>
  <si>
    <t>dary a příspěvky od jiných subjektů  (916 11)</t>
  </si>
  <si>
    <t xml:space="preserve">investiční dotace z rozpočtu obcí  (916 28-29) </t>
  </si>
  <si>
    <t>opravy a údržba nemovitého  majetku (916 5x)</t>
  </si>
  <si>
    <t>stravování (912 4x)</t>
  </si>
  <si>
    <t>rekonstrukce a modernizace (916 41-49)</t>
  </si>
  <si>
    <t>penzijní připojištění (912 70)</t>
  </si>
  <si>
    <t>pořízení dlouhodobého majetku (916 6x)</t>
  </si>
  <si>
    <t>příspěvek odborové organizace (912 71)</t>
  </si>
  <si>
    <t>ostatní použití* (např.splátky inv.úvěrů) (916 xx)</t>
  </si>
  <si>
    <t>sociální výpomoci  (912 72-79)</t>
  </si>
  <si>
    <t>dary  (912 8x)</t>
  </si>
  <si>
    <t>odvod do rozpočtu kraje (916 35-39)</t>
  </si>
  <si>
    <t>ostatní použití (912xx)</t>
  </si>
  <si>
    <t>z toho finančně kryto:</t>
  </si>
  <si>
    <t>příděl z hospodářského výsledku (914 12)</t>
  </si>
  <si>
    <t>příděl z hospodářského výsledku (911 12)</t>
  </si>
  <si>
    <t>peněžní dary (914 13)</t>
  </si>
  <si>
    <t>převod do investičního fondu  (914 2x)</t>
  </si>
  <si>
    <t>použití fondu na překročení limitu prostředků na platy (911 2x)</t>
  </si>
  <si>
    <t>použití fondu k dalšímu rozvoji  (914 3x)</t>
  </si>
  <si>
    <t>na odměny (911 3x)</t>
  </si>
  <si>
    <t>časové překlenutí rozdílů mezi výnosy a náklady (914 4x)</t>
  </si>
  <si>
    <t>úhrady příp. sankcí za porušení rozpočtové kázně (914 5x)</t>
  </si>
  <si>
    <t>použití fondu z darů (914 6x)</t>
  </si>
  <si>
    <t xml:space="preserve">ost.použití fondu * (mj.ztráta z min.let) </t>
  </si>
  <si>
    <t>* rozepište ve volných řádcích podle druhu</t>
  </si>
  <si>
    <t>Poznámka</t>
  </si>
  <si>
    <t>Tyto tabulky mají vazbu na fondové účty. V případě, že fondy nejsou finančně kryty, uveďte očekávanou</t>
  </si>
  <si>
    <t xml:space="preserve"> výši finančního krytí k 31. 12. 20xx včetně zdůvodnění</t>
  </si>
  <si>
    <t xml:space="preserve">výnosy z prodeje dlouhodobého majetku (916 18) </t>
  </si>
  <si>
    <t>hrazeno z hlavní.činností v Kč</t>
  </si>
  <si>
    <t>z toho                 z prostředků zřizovatele v Kč</t>
  </si>
  <si>
    <t>pravidelná docházka</t>
  </si>
  <si>
    <t>polodenní provoz</t>
  </si>
  <si>
    <t>nepravidelná docházka</t>
  </si>
  <si>
    <t>Celkem za jednotlivé součásti (3112)</t>
  </si>
  <si>
    <t xml:space="preserve">denní </t>
  </si>
  <si>
    <t>individuální dle § 41 škoského zákona</t>
  </si>
  <si>
    <t>studium v zahraničí dle § 38 škoského zákona</t>
  </si>
  <si>
    <t>Celkem za jednotlivé součásti (3114)</t>
  </si>
  <si>
    <t>školy internátního typu</t>
  </si>
  <si>
    <t>Celkem za jednotlivé součásti (3116)</t>
  </si>
  <si>
    <t>denní forma studia</t>
  </si>
  <si>
    <t>večerní forma studia</t>
  </si>
  <si>
    <t>kombinovaná forma studia</t>
  </si>
  <si>
    <t>dálková forma studia</t>
  </si>
  <si>
    <t>distanční forma studia</t>
  </si>
  <si>
    <t>individuální vzdělávací plán</t>
  </si>
  <si>
    <t>Celkem za jednotlivé součásti (3121)</t>
  </si>
  <si>
    <t>Celkem za jednotlivé součásti (3122)</t>
  </si>
  <si>
    <t>Celkem za jednotlivé součásti (3123)</t>
  </si>
  <si>
    <t>Celkem za jednotlivé součásti (3124)</t>
  </si>
  <si>
    <t>Celkem za jednotlivé součásti (3125)</t>
  </si>
  <si>
    <t>Celkem za jednotlivé součásti (3128)</t>
  </si>
  <si>
    <t>školní jídelna</t>
  </si>
  <si>
    <t>školní jídelna - výdejna MŠ</t>
  </si>
  <si>
    <t>školní jídelna - výdejna ZŠ, SŠ, VOŠ</t>
  </si>
  <si>
    <t>školní jídelna - vývařovna MŠ</t>
  </si>
  <si>
    <t>školní jídelna - vývařovna ZŠ, SŠ, VOŠ</t>
  </si>
  <si>
    <t>Celkem za jednotlivé součásti (3141)</t>
  </si>
  <si>
    <t>Celkem za jednotlivé součásti (3142)</t>
  </si>
  <si>
    <t>školní družina</t>
  </si>
  <si>
    <t>školní klub</t>
  </si>
  <si>
    <t>Celkem za jednotlivé součásti (3143)</t>
  </si>
  <si>
    <t>domov mládeže</t>
  </si>
  <si>
    <t>Celkem za jednotlivé součásti (3145)</t>
  </si>
  <si>
    <t>PPP - uvést potenciální klienty, na které je organizace financována</t>
  </si>
  <si>
    <t>SPC - uvést potenciální klienty, na které je organizace financována</t>
  </si>
  <si>
    <t>Celkem za jednotlivé součásti (3146)</t>
  </si>
  <si>
    <t>Celkem za jednotlivé součásti (3150)</t>
  </si>
  <si>
    <t xml:space="preserve">ZUŠ </t>
  </si>
  <si>
    <t>Celkem za jednotlivé součásti (3231)</t>
  </si>
  <si>
    <t>DDM - uvést žákohodiny</t>
  </si>
  <si>
    <t>Celkem za jednotlivé součásti (3421)</t>
  </si>
  <si>
    <t>DD - uvést lůžkovou kapacitu, na kterou je organizace financována</t>
  </si>
  <si>
    <t>Celkem za jednotlivé součásti (4322)</t>
  </si>
  <si>
    <t>Název školy a školského zařízení: Gymnázium, Ostrava-Zábřeh, Volgogradská 6a, příspěvková organizace</t>
  </si>
  <si>
    <t>Číslo organizace: 1106</t>
  </si>
  <si>
    <t xml:space="preserve">Název školy a školského zařízení: Gymnázium, Ostrava-Zábřeh, Volgogradská 6a, příspěvková organizace  </t>
  </si>
  <si>
    <t>Číslo organizace:                             1106</t>
  </si>
  <si>
    <t>rok 2006</t>
  </si>
  <si>
    <t>rok 2007</t>
  </si>
  <si>
    <t>Komentář:</t>
  </si>
  <si>
    <t>Vypracoval: Krušinová</t>
  </si>
  <si>
    <t>Telefon: 596 750 873</t>
  </si>
  <si>
    <t>Schválil: RNDr. Jiří Chmela - ředitel školy</t>
  </si>
  <si>
    <t>Datum : 19.2.2008</t>
  </si>
  <si>
    <t>Nárůst u tržeb -index 4,14 -účet 602- účtovány tržby spojené s 50.výročím organizace ( všechny tržby s tímto spojené ).</t>
  </si>
  <si>
    <t>Datum: 19.2.2008</t>
  </si>
  <si>
    <t>k 31. 12. 2007</t>
  </si>
  <si>
    <t>Finanční prostředky na platy za 12/2007 (tzn. všechny závazky z vyúčtování mezd za 12/2007 - hodnoceného roku) (331, 336, 341, …)</t>
  </si>
  <si>
    <t>CELKEM FONDY + MZDY 12/07 (hodnoceného roku)</t>
  </si>
  <si>
    <t>Komentář : Finančně nekrytý fond FKSP- rozdíl - poskytnuté půjčky FKSP - viz účet 33510</t>
  </si>
  <si>
    <t>Název organizace: Gymnázium, Ostrava-Zábřeh, Volgogradská 6a, příspěvková organizace</t>
  </si>
  <si>
    <t>IČ: 00842737</t>
  </si>
  <si>
    <t>Stav investičního fondu k 1. 1. 2007</t>
  </si>
  <si>
    <t>Stav FKSP K 1. 1. 2007</t>
  </si>
  <si>
    <t>Stav investičního fondu k 31. 12. 2007</t>
  </si>
  <si>
    <t>Stav FKSP k 31. 12. 2007</t>
  </si>
  <si>
    <t>Změna stavu za rok 2007</t>
  </si>
  <si>
    <t>Stav rezervního fondu k 1. 1. 2007</t>
  </si>
  <si>
    <t>Stav fondu odměn k 1. 1. 2007</t>
  </si>
  <si>
    <t>Stav rezervního fondu k 31. 12. 2007</t>
  </si>
  <si>
    <t>Stav fondu odměn k 31. 12. 2007</t>
  </si>
  <si>
    <t>NA ROK 2007</t>
  </si>
  <si>
    <t>Datum: 19.2.2007</t>
  </si>
  <si>
    <t>Zpracoval: Krušinová</t>
  </si>
  <si>
    <t>Voda (502 30)</t>
  </si>
  <si>
    <t>m3</t>
  </si>
  <si>
    <t>Teplo (502 40)</t>
  </si>
  <si>
    <t>GJ</t>
  </si>
  <si>
    <t>TUV (502 40)</t>
  </si>
  <si>
    <t>Plyn (502 50)</t>
  </si>
  <si>
    <t>Elektrická energie (502 60)</t>
  </si>
  <si>
    <t>kWh</t>
  </si>
  <si>
    <t>Index - spotřeba celkem v Kč rok 2007/rok 2006</t>
  </si>
  <si>
    <r>
      <t xml:space="preserve">Komentář: </t>
    </r>
    <r>
      <rPr>
        <sz val="12"/>
        <rFont val="Times New Roman CE"/>
        <family val="0"/>
      </rPr>
      <t>Na základě smlouvy č. 70142 s firmou Dalkia a.s. Pivovarská 84/1 Moravská Ostrava je budova vytápěna dálkovým vytápěním.</t>
    </r>
  </si>
  <si>
    <t>Vypracoval:Krušinová</t>
  </si>
  <si>
    <t>Poskytnuté k 31.12.2007</t>
  </si>
  <si>
    <t>Použité k 31.12.2007</t>
  </si>
  <si>
    <t xml:space="preserve">9.  ÚDAJE O POUŽITÍ FINANČNÍCH PROSTŘEDKŮ POSKYTNUTÝCH V ROCE  2007 </t>
  </si>
  <si>
    <t>Telefon:  596 750 873</t>
  </si>
  <si>
    <t>Schválil: RNDr. Jiří Chmela-ředitel školy</t>
  </si>
  <si>
    <t>Datum:  19.2.2008</t>
  </si>
  <si>
    <r>
      <t>škol. roku 2006-</t>
    </r>
    <r>
      <rPr>
        <vertAlign val="subscript"/>
        <sz val="12"/>
        <rFont val="Times New Roman CE"/>
        <family val="1"/>
      </rPr>
      <t>1</t>
    </r>
    <r>
      <rPr>
        <sz val="12"/>
        <rFont val="Times New Roman CE"/>
        <family val="1"/>
      </rPr>
      <t>/2007</t>
    </r>
  </si>
  <si>
    <r>
      <t>škol. roku 2007/2008+</t>
    </r>
    <r>
      <rPr>
        <vertAlign val="subscript"/>
        <sz val="12"/>
        <rFont val="Times New Roman CE"/>
        <family val="1"/>
      </rPr>
      <t>1</t>
    </r>
  </si>
  <si>
    <t xml:space="preserve">10. POČET VÝKONŮ V ROCE 2007 </t>
  </si>
  <si>
    <t>Celkem za jednotlivé součásti 3121</t>
  </si>
  <si>
    <t>Průměr roku 2007</t>
  </si>
  <si>
    <t xml:space="preserve">11. UKAZATELÉ NÁKLADOVOSTI V ROCE 2007 </t>
  </si>
  <si>
    <t>Skutečné náklady k 31.12.2007 v Kč</t>
  </si>
  <si>
    <t>Číslo organizace:  1106</t>
  </si>
  <si>
    <t>V roce 2007 organizace za TÚV neplatí, využívá domovskou stanici k ohřevu vody z řádu. V položce 50230 - Voda je i stočné.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</si>
</sst>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00"/>
    <numFmt numFmtId="169" formatCode="#,##0.0000"/>
    <numFmt numFmtId="170" formatCode="#,##0.0000\ &quot;Kč&quot;"/>
    <numFmt numFmtId="171" formatCode="#,##0.000"/>
    <numFmt numFmtId="172" formatCode="#,##0.000\ &quot;Kč&quot;"/>
    <numFmt numFmtId="173" formatCode="0.0000"/>
    <numFmt numFmtId="174" formatCode="0.0"/>
  </numFmts>
  <fonts count="25">
    <font>
      <sz val="10"/>
      <name val="Arial CE"/>
      <family val="0"/>
    </font>
    <font>
      <sz val="10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i/>
      <sz val="12"/>
      <name val="Times New Roman CE"/>
      <family val="1"/>
    </font>
    <font>
      <vertAlign val="superscript"/>
      <sz val="12"/>
      <name val="Times New Roman CE"/>
      <family val="1"/>
    </font>
    <font>
      <b/>
      <vertAlign val="superscript"/>
      <sz val="12"/>
      <name val="Times New Roman CE"/>
      <family val="1"/>
    </font>
    <font>
      <b/>
      <sz val="12"/>
      <color indexed="10"/>
      <name val="Times New Roman CE"/>
      <family val="1"/>
    </font>
    <font>
      <sz val="12"/>
      <color indexed="10"/>
      <name val="Times New Roman CE"/>
      <family val="1"/>
    </font>
    <font>
      <sz val="10"/>
      <color indexed="10"/>
      <name val="Arial CE"/>
      <family val="0"/>
    </font>
    <font>
      <b/>
      <u val="single"/>
      <sz val="12"/>
      <color indexed="10"/>
      <name val="Times New Roman CE"/>
      <family val="1"/>
    </font>
    <font>
      <b/>
      <sz val="10"/>
      <name val="Arial CE"/>
      <family val="0"/>
    </font>
    <font>
      <vertAlign val="subscript"/>
      <sz val="12"/>
      <name val="Times New Roman CE"/>
      <family val="1"/>
    </font>
    <font>
      <b/>
      <sz val="10"/>
      <color indexed="10"/>
      <name val="Arial CE"/>
      <family val="0"/>
    </font>
    <font>
      <b/>
      <u val="single"/>
      <sz val="12"/>
      <name val="Times New Roman CE"/>
      <family val="1"/>
    </font>
    <font>
      <b/>
      <sz val="8"/>
      <name val="Tahoma"/>
      <family val="0"/>
    </font>
    <font>
      <sz val="8"/>
      <name val="Tahoma"/>
      <family val="0"/>
    </font>
    <font>
      <b/>
      <sz val="11"/>
      <name val="Times New Roman CE"/>
      <family val="1"/>
    </font>
    <font>
      <b/>
      <sz val="11"/>
      <name val="Arial CE"/>
      <family val="0"/>
    </font>
    <font>
      <sz val="11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75">
    <xf numFmtId="0" fontId="0" fillId="0" borderId="0" xfId="0" applyAlignment="1">
      <alignment/>
    </xf>
    <xf numFmtId="0" fontId="5" fillId="0" borderId="0" xfId="0" applyFont="1" applyAlignment="1">
      <alignment horizontal="left" shrinkToFi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5" xfId="0" applyFont="1" applyBorder="1" applyAlignment="1">
      <alignment/>
    </xf>
    <xf numFmtId="3" fontId="5" fillId="0" borderId="6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/>
    </xf>
    <xf numFmtId="4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/>
    </xf>
    <xf numFmtId="4" fontId="5" fillId="0" borderId="10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4" fontId="5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/>
    </xf>
    <xf numFmtId="4" fontId="5" fillId="0" borderId="13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4" fillId="0" borderId="14" xfId="0" applyFont="1" applyBorder="1" applyAlignment="1">
      <alignment/>
    </xf>
    <xf numFmtId="3" fontId="5" fillId="0" borderId="15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/>
    </xf>
    <xf numFmtId="4" fontId="5" fillId="0" borderId="16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14" xfId="0" applyFont="1" applyBorder="1" applyAlignment="1">
      <alignment/>
    </xf>
    <xf numFmtId="4" fontId="5" fillId="0" borderId="15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/>
    </xf>
    <xf numFmtId="0" fontId="4" fillId="0" borderId="8" xfId="0" applyFont="1" applyBorder="1" applyAlignment="1">
      <alignment/>
    </xf>
    <xf numFmtId="171" fontId="5" fillId="0" borderId="9" xfId="0" applyNumberFormat="1" applyFont="1" applyBorder="1" applyAlignment="1">
      <alignment/>
    </xf>
    <xf numFmtId="0" fontId="5" fillId="0" borderId="17" xfId="0" applyFont="1" applyBorder="1" applyAlignment="1">
      <alignment/>
    </xf>
    <xf numFmtId="4" fontId="5" fillId="0" borderId="18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/>
    </xf>
    <xf numFmtId="4" fontId="5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horizontal="left"/>
    </xf>
    <xf numFmtId="0" fontId="4" fillId="0" borderId="0" xfId="20" applyFont="1" applyAlignment="1">
      <alignment horizontal="center"/>
      <protection/>
    </xf>
    <xf numFmtId="0" fontId="5" fillId="0" borderId="20" xfId="20" applyFont="1" applyBorder="1" applyAlignment="1">
      <alignment horizontal="center" wrapText="1"/>
      <protection/>
    </xf>
    <xf numFmtId="0" fontId="5" fillId="0" borderId="21" xfId="20" applyFont="1" applyBorder="1" applyAlignment="1">
      <alignment horizontal="center" wrapText="1"/>
      <protection/>
    </xf>
    <xf numFmtId="0" fontId="5" fillId="0" borderId="22" xfId="20" applyFont="1" applyBorder="1" applyAlignment="1">
      <alignment horizontal="center"/>
      <protection/>
    </xf>
    <xf numFmtId="0" fontId="5" fillId="0" borderId="23" xfId="20" applyFont="1" applyBorder="1" applyAlignment="1">
      <alignment horizontal="center"/>
      <protection/>
    </xf>
    <xf numFmtId="0" fontId="5" fillId="0" borderId="24" xfId="20" applyFont="1" applyBorder="1" applyAlignment="1">
      <alignment horizontal="center" wrapText="1"/>
      <protection/>
    </xf>
    <xf numFmtId="0" fontId="5" fillId="0" borderId="25" xfId="20" applyFont="1" applyBorder="1" applyAlignment="1">
      <alignment horizontal="left" wrapText="1"/>
      <protection/>
    </xf>
    <xf numFmtId="0" fontId="5" fillId="0" borderId="5" xfId="20" applyFont="1" applyBorder="1">
      <alignment/>
      <protection/>
    </xf>
    <xf numFmtId="0" fontId="5" fillId="0" borderId="6" xfId="20" applyFont="1" applyBorder="1">
      <alignment/>
      <protection/>
    </xf>
    <xf numFmtId="0" fontId="5" fillId="0" borderId="7" xfId="20" applyFont="1" applyBorder="1">
      <alignment/>
      <protection/>
    </xf>
    <xf numFmtId="0" fontId="5" fillId="0" borderId="26" xfId="20" applyFont="1" applyBorder="1" applyAlignment="1">
      <alignment horizontal="left" wrapText="1"/>
      <protection/>
    </xf>
    <xf numFmtId="0" fontId="5" fillId="0" borderId="8" xfId="20" applyFont="1" applyFill="1" applyBorder="1">
      <alignment/>
      <protection/>
    </xf>
    <xf numFmtId="0" fontId="5" fillId="0" borderId="9" xfId="20" applyFont="1" applyFill="1" applyBorder="1">
      <alignment/>
      <protection/>
    </xf>
    <xf numFmtId="0" fontId="5" fillId="0" borderId="10" xfId="20" applyFont="1" applyBorder="1">
      <alignment/>
      <protection/>
    </xf>
    <xf numFmtId="0" fontId="5" fillId="0" borderId="27" xfId="20" applyFont="1" applyBorder="1" applyAlignment="1">
      <alignment horizontal="left" wrapText="1"/>
      <protection/>
    </xf>
    <xf numFmtId="0" fontId="5" fillId="0" borderId="11" xfId="20" applyFont="1" applyFill="1" applyBorder="1">
      <alignment/>
      <protection/>
    </xf>
    <xf numFmtId="0" fontId="5" fillId="0" borderId="12" xfId="20" applyFont="1" applyFill="1" applyBorder="1">
      <alignment/>
      <protection/>
    </xf>
    <xf numFmtId="0" fontId="5" fillId="0" borderId="28" xfId="20" applyFont="1" applyBorder="1">
      <alignment/>
      <protection/>
    </xf>
    <xf numFmtId="0" fontId="5" fillId="0" borderId="2" xfId="20" applyFont="1" applyBorder="1">
      <alignment/>
      <protection/>
    </xf>
    <xf numFmtId="0" fontId="5" fillId="0" borderId="3" xfId="20" applyFont="1" applyBorder="1">
      <alignment/>
      <protection/>
    </xf>
    <xf numFmtId="0" fontId="4" fillId="0" borderId="4" xfId="20" applyFont="1" applyBorder="1">
      <alignment/>
      <protection/>
    </xf>
    <xf numFmtId="0" fontId="5" fillId="0" borderId="1" xfId="20" applyFont="1" applyBorder="1">
      <alignment/>
      <protection/>
    </xf>
    <xf numFmtId="0" fontId="4" fillId="0" borderId="29" xfId="20" applyFont="1" applyBorder="1">
      <alignment/>
      <protection/>
    </xf>
    <xf numFmtId="0" fontId="5" fillId="0" borderId="0" xfId="20" applyFont="1" applyBorder="1">
      <alignment/>
      <protection/>
    </xf>
    <xf numFmtId="0" fontId="5" fillId="0" borderId="0" xfId="20" applyFont="1">
      <alignment/>
      <protection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shrinkToFit="1"/>
    </xf>
    <xf numFmtId="0" fontId="4" fillId="0" borderId="2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34" xfId="0" applyFont="1" applyBorder="1" applyAlignment="1">
      <alignment/>
    </xf>
    <xf numFmtId="4" fontId="5" fillId="0" borderId="35" xfId="0" applyNumberFormat="1" applyFont="1" applyBorder="1" applyAlignment="1">
      <alignment horizontal="right"/>
    </xf>
    <xf numFmtId="4" fontId="5" fillId="0" borderId="6" xfId="0" applyNumberFormat="1" applyFont="1" applyBorder="1" applyAlignment="1">
      <alignment horizontal="right"/>
    </xf>
    <xf numFmtId="0" fontId="4" fillId="0" borderId="36" xfId="0" applyFont="1" applyBorder="1" applyAlignment="1">
      <alignment/>
    </xf>
    <xf numFmtId="4" fontId="5" fillId="0" borderId="37" xfId="0" applyNumberFormat="1" applyFont="1" applyBorder="1" applyAlignment="1">
      <alignment horizontal="right"/>
    </xf>
    <xf numFmtId="4" fontId="5" fillId="0" borderId="9" xfId="0" applyNumberFormat="1" applyFont="1" applyBorder="1" applyAlignment="1">
      <alignment horizontal="right"/>
    </xf>
    <xf numFmtId="0" fontId="5" fillId="0" borderId="36" xfId="0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0" fontId="4" fillId="0" borderId="36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4" fontId="5" fillId="0" borderId="33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40" xfId="0" applyFont="1" applyBorder="1" applyAlignment="1">
      <alignment horizontal="center"/>
    </xf>
    <xf numFmtId="4" fontId="4" fillId="0" borderId="3" xfId="0" applyNumberFormat="1" applyFont="1" applyBorder="1" applyAlignment="1">
      <alignment/>
    </xf>
    <xf numFmtId="4" fontId="4" fillId="0" borderId="4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41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48" xfId="0" applyFont="1" applyFill="1" applyBorder="1" applyAlignment="1">
      <alignment/>
    </xf>
    <xf numFmtId="4" fontId="5" fillId="2" borderId="14" xfId="0" applyNumberFormat="1" applyFont="1" applyFill="1" applyBorder="1" applyAlignment="1">
      <alignment/>
    </xf>
    <xf numFmtId="4" fontId="5" fillId="2" borderId="49" xfId="0" applyNumberFormat="1" applyFont="1" applyFill="1" applyBorder="1" applyAlignment="1">
      <alignment/>
    </xf>
    <xf numFmtId="4" fontId="5" fillId="2" borderId="16" xfId="0" applyNumberFormat="1" applyFont="1" applyFill="1" applyBorder="1" applyAlignment="1">
      <alignment/>
    </xf>
    <xf numFmtId="4" fontId="5" fillId="2" borderId="15" xfId="0" applyNumberFormat="1" applyFont="1" applyFill="1" applyBorder="1" applyAlignment="1">
      <alignment/>
    </xf>
    <xf numFmtId="4" fontId="5" fillId="0" borderId="20" xfId="0" applyNumberFormat="1" applyFont="1" applyBorder="1" applyAlignment="1">
      <alignment/>
    </xf>
    <xf numFmtId="4" fontId="5" fillId="0" borderId="31" xfId="0" applyNumberFormat="1" applyFont="1" applyBorder="1" applyAlignment="1">
      <alignment/>
    </xf>
    <xf numFmtId="2" fontId="5" fillId="0" borderId="50" xfId="0" applyNumberFormat="1" applyFont="1" applyBorder="1" applyAlignment="1">
      <alignment/>
    </xf>
    <xf numFmtId="0" fontId="5" fillId="2" borderId="36" xfId="0" applyFont="1" applyFill="1" applyBorder="1" applyAlignment="1">
      <alignment horizontal="center"/>
    </xf>
    <xf numFmtId="4" fontId="5" fillId="0" borderId="8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2" borderId="48" xfId="0" applyFont="1" applyFill="1" applyBorder="1" applyAlignment="1">
      <alignment horizontal="left" indent="1"/>
    </xf>
    <xf numFmtId="0" fontId="5" fillId="2" borderId="51" xfId="0" applyFont="1" applyFill="1" applyBorder="1" applyAlignment="1">
      <alignment horizontal="left" indent="1"/>
    </xf>
    <xf numFmtId="4" fontId="5" fillId="2" borderId="8" xfId="0" applyNumberFormat="1" applyFont="1" applyFill="1" applyBorder="1" applyAlignment="1">
      <alignment/>
    </xf>
    <xf numFmtId="4" fontId="5" fillId="2" borderId="52" xfId="0" applyNumberFormat="1" applyFont="1" applyFill="1" applyBorder="1" applyAlignment="1">
      <alignment/>
    </xf>
    <xf numFmtId="4" fontId="5" fillId="2" borderId="9" xfId="0" applyNumberFormat="1" applyFont="1" applyFill="1" applyBorder="1" applyAlignment="1">
      <alignment/>
    </xf>
    <xf numFmtId="0" fontId="5" fillId="2" borderId="51" xfId="0" applyFont="1" applyFill="1" applyBorder="1" applyAlignment="1">
      <alignment horizontal="left"/>
    </xf>
    <xf numFmtId="0" fontId="5" fillId="2" borderId="51" xfId="0" applyFont="1" applyFill="1" applyBorder="1" applyAlignment="1">
      <alignment/>
    </xf>
    <xf numFmtId="0" fontId="5" fillId="2" borderId="0" xfId="0" applyFont="1" applyFill="1" applyBorder="1" applyAlignment="1">
      <alignment horizontal="left" indent="1"/>
    </xf>
    <xf numFmtId="0" fontId="5" fillId="2" borderId="0" xfId="0" applyFont="1" applyFill="1" applyBorder="1" applyAlignment="1">
      <alignment/>
    </xf>
    <xf numFmtId="4" fontId="5" fillId="2" borderId="37" xfId="0" applyNumberFormat="1" applyFont="1" applyFill="1" applyBorder="1" applyAlignment="1">
      <alignment/>
    </xf>
    <xf numFmtId="4" fontId="5" fillId="0" borderId="17" xfId="0" applyNumberFormat="1" applyFont="1" applyBorder="1" applyAlignment="1">
      <alignment/>
    </xf>
    <xf numFmtId="2" fontId="5" fillId="0" borderId="53" xfId="0" applyNumberFormat="1" applyFont="1" applyBorder="1" applyAlignment="1">
      <alignment/>
    </xf>
    <xf numFmtId="0" fontId="5" fillId="2" borderId="28" xfId="0" applyFont="1" applyFill="1" applyBorder="1" applyAlignment="1">
      <alignment horizontal="center"/>
    </xf>
    <xf numFmtId="0" fontId="4" fillId="0" borderId="54" xfId="0" applyFont="1" applyBorder="1" applyAlignment="1">
      <alignment/>
    </xf>
    <xf numFmtId="4" fontId="4" fillId="0" borderId="55" xfId="0" applyNumberFormat="1" applyFont="1" applyBorder="1" applyAlignment="1">
      <alignment/>
    </xf>
    <xf numFmtId="4" fontId="4" fillId="0" borderId="54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5" fillId="0" borderId="56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22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/>
    </xf>
    <xf numFmtId="0" fontId="4" fillId="0" borderId="55" xfId="0" applyFont="1" applyBorder="1" applyAlignment="1">
      <alignment/>
    </xf>
    <xf numFmtId="0" fontId="4" fillId="0" borderId="29" xfId="0" applyFont="1" applyBorder="1" applyAlignment="1">
      <alignment/>
    </xf>
    <xf numFmtId="4" fontId="4" fillId="0" borderId="62" xfId="0" applyNumberFormat="1" applyFont="1" applyBorder="1" applyAlignment="1">
      <alignment/>
    </xf>
    <xf numFmtId="4" fontId="4" fillId="0" borderId="28" xfId="0" applyNumberFormat="1" applyFont="1" applyBorder="1" applyAlignment="1">
      <alignment/>
    </xf>
    <xf numFmtId="2" fontId="4" fillId="0" borderId="28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3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4" fontId="5" fillId="0" borderId="5" xfId="0" applyNumberFormat="1" applyFont="1" applyBorder="1" applyAlignment="1">
      <alignment/>
    </xf>
    <xf numFmtId="4" fontId="5" fillId="0" borderId="64" xfId="0" applyNumberFormat="1" applyFont="1" applyBorder="1" applyAlignment="1">
      <alignment/>
    </xf>
    <xf numFmtId="0" fontId="5" fillId="0" borderId="65" xfId="0" applyFont="1" applyBorder="1" applyAlignment="1">
      <alignment/>
    </xf>
    <xf numFmtId="0" fontId="5" fillId="0" borderId="65" xfId="0" applyFont="1" applyBorder="1" applyAlignment="1">
      <alignment horizontal="left" indent="1"/>
    </xf>
    <xf numFmtId="0" fontId="5" fillId="0" borderId="65" xfId="0" applyFont="1" applyBorder="1" applyAlignment="1">
      <alignment horizontal="left"/>
    </xf>
    <xf numFmtId="4" fontId="4" fillId="0" borderId="2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53" xfId="0" applyFont="1" applyBorder="1" applyAlignment="1">
      <alignment horizontal="left" wrapText="1" indent="1"/>
    </xf>
    <xf numFmtId="0" fontId="5" fillId="0" borderId="61" xfId="0" applyFont="1" applyBorder="1" applyAlignment="1">
      <alignment horizontal="left" wrapText="1" indent="1"/>
    </xf>
    <xf numFmtId="0" fontId="5" fillId="0" borderId="36" xfId="0" applyFont="1" applyBorder="1" applyAlignment="1">
      <alignment horizontal="left" indent="1"/>
    </xf>
    <xf numFmtId="4" fontId="5" fillId="0" borderId="52" xfId="0" applyNumberFormat="1" applyFont="1" applyBorder="1" applyAlignment="1">
      <alignment/>
    </xf>
    <xf numFmtId="4" fontId="4" fillId="0" borderId="66" xfId="0" applyNumberFormat="1" applyFont="1" applyBorder="1" applyAlignment="1">
      <alignment/>
    </xf>
    <xf numFmtId="4" fontId="5" fillId="0" borderId="42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6" xfId="0" applyFont="1" applyBorder="1" applyAlignment="1">
      <alignment horizontal="center"/>
    </xf>
    <xf numFmtId="3" fontId="4" fillId="0" borderId="67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5" fillId="0" borderId="4" xfId="0" applyFont="1" applyBorder="1" applyAlignment="1">
      <alignment horizontal="center"/>
    </xf>
    <xf numFmtId="3" fontId="5" fillId="0" borderId="64" xfId="0" applyNumberFormat="1" applyFont="1" applyBorder="1" applyAlignment="1">
      <alignment/>
    </xf>
    <xf numFmtId="0" fontId="4" fillId="0" borderId="3" xfId="0" applyFont="1" applyFill="1" applyBorder="1" applyAlignment="1">
      <alignment horizontal="center"/>
    </xf>
    <xf numFmtId="3" fontId="5" fillId="3" borderId="68" xfId="0" applyNumberFormat="1" applyFont="1" applyFill="1" applyBorder="1" applyAlignment="1">
      <alignment horizontal="right"/>
    </xf>
    <xf numFmtId="3" fontId="5" fillId="3" borderId="15" xfId="0" applyNumberFormat="1" applyFont="1" applyFill="1" applyBorder="1" applyAlignment="1">
      <alignment horizontal="right"/>
    </xf>
    <xf numFmtId="3" fontId="5" fillId="3" borderId="49" xfId="0" applyNumberFormat="1" applyFont="1" applyFill="1" applyBorder="1" applyAlignment="1">
      <alignment horizontal="center"/>
    </xf>
    <xf numFmtId="3" fontId="5" fillId="3" borderId="37" xfId="0" applyNumberFormat="1" applyFont="1" applyFill="1" applyBorder="1" applyAlignment="1">
      <alignment horizontal="right"/>
    </xf>
    <xf numFmtId="3" fontId="5" fillId="3" borderId="9" xfId="0" applyNumberFormat="1" applyFont="1" applyFill="1" applyBorder="1" applyAlignment="1">
      <alignment horizontal="right"/>
    </xf>
    <xf numFmtId="3" fontId="5" fillId="3" borderId="52" xfId="0" applyNumberFormat="1" applyFont="1" applyFill="1" applyBorder="1" applyAlignment="1">
      <alignment horizontal="right"/>
    </xf>
    <xf numFmtId="3" fontId="5" fillId="3" borderId="52" xfId="0" applyNumberFormat="1" applyFont="1" applyFill="1" applyBorder="1" applyAlignment="1">
      <alignment horizontal="center"/>
    </xf>
    <xf numFmtId="3" fontId="5" fillId="3" borderId="69" xfId="0" applyNumberFormat="1" applyFont="1" applyFill="1" applyBorder="1" applyAlignment="1">
      <alignment horizontal="right"/>
    </xf>
    <xf numFmtId="3" fontId="5" fillId="3" borderId="12" xfId="0" applyNumberFormat="1" applyFont="1" applyFill="1" applyBorder="1" applyAlignment="1">
      <alignment horizontal="right"/>
    </xf>
    <xf numFmtId="3" fontId="5" fillId="3" borderId="70" xfId="0" applyNumberFormat="1" applyFont="1" applyFill="1" applyBorder="1" applyAlignment="1">
      <alignment horizontal="center"/>
    </xf>
    <xf numFmtId="3" fontId="4" fillId="4" borderId="2" xfId="0" applyNumberFormat="1" applyFont="1" applyFill="1" applyBorder="1" applyAlignment="1">
      <alignment horizontal="right"/>
    </xf>
    <xf numFmtId="3" fontId="4" fillId="4" borderId="3" xfId="0" applyNumberFormat="1" applyFont="1" applyFill="1" applyBorder="1" applyAlignment="1">
      <alignment horizontal="right"/>
    </xf>
    <xf numFmtId="3" fontId="4" fillId="4" borderId="66" xfId="0" applyNumberFormat="1" applyFont="1" applyFill="1" applyBorder="1" applyAlignment="1">
      <alignment horizontal="right"/>
    </xf>
    <xf numFmtId="3" fontId="5" fillId="4" borderId="15" xfId="0" applyNumberFormat="1" applyFont="1" applyFill="1" applyBorder="1" applyAlignment="1">
      <alignment/>
    </xf>
    <xf numFmtId="3" fontId="5" fillId="4" borderId="9" xfId="0" applyNumberFormat="1" applyFont="1" applyFill="1" applyBorder="1" applyAlignment="1">
      <alignment/>
    </xf>
    <xf numFmtId="3" fontId="5" fillId="4" borderId="12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3" fontId="5" fillId="0" borderId="16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0" fontId="5" fillId="0" borderId="71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57" xfId="0" applyFont="1" applyBorder="1" applyAlignment="1">
      <alignment horizontal="center" wrapText="1"/>
    </xf>
    <xf numFmtId="0" fontId="5" fillId="0" borderId="6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 horizontal="right" wrapText="1"/>
    </xf>
    <xf numFmtId="3" fontId="5" fillId="0" borderId="18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3" fontId="5" fillId="0" borderId="3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0" fontId="5" fillId="0" borderId="67" xfId="0" applyFont="1" applyBorder="1" applyAlignment="1">
      <alignment horizontal="center"/>
    </xf>
    <xf numFmtId="3" fontId="5" fillId="0" borderId="67" xfId="0" applyNumberFormat="1" applyFont="1" applyBorder="1" applyAlignment="1">
      <alignment horizontal="right"/>
    </xf>
    <xf numFmtId="3" fontId="5" fillId="0" borderId="64" xfId="0" applyNumberFormat="1" applyFont="1" applyBorder="1" applyAlignment="1">
      <alignment horizontal="right"/>
    </xf>
    <xf numFmtId="3" fontId="5" fillId="0" borderId="40" xfId="0" applyNumberFormat="1" applyFont="1" applyBorder="1" applyAlignment="1">
      <alignment horizontal="right" wrapText="1"/>
    </xf>
    <xf numFmtId="3" fontId="5" fillId="0" borderId="40" xfId="0" applyNumberFormat="1" applyFont="1" applyBorder="1" applyAlignment="1">
      <alignment horizontal="right"/>
    </xf>
    <xf numFmtId="3" fontId="5" fillId="0" borderId="60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0" xfId="0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right" wrapText="1"/>
    </xf>
    <xf numFmtId="3" fontId="4" fillId="0" borderId="60" xfId="0" applyNumberFormat="1" applyFont="1" applyBorder="1" applyAlignment="1">
      <alignment horizontal="right" wrapText="1"/>
    </xf>
    <xf numFmtId="0" fontId="5" fillId="0" borderId="18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4" fillId="0" borderId="67" xfId="0" applyFont="1" applyBorder="1" applyAlignment="1">
      <alignment horizontal="center"/>
    </xf>
    <xf numFmtId="3" fontId="4" fillId="0" borderId="64" xfId="0" applyNumberFormat="1" applyFont="1" applyBorder="1" applyAlignment="1">
      <alignment/>
    </xf>
    <xf numFmtId="3" fontId="5" fillId="0" borderId="24" xfId="0" applyNumberFormat="1" applyFont="1" applyBorder="1" applyAlignment="1">
      <alignment horizontal="center"/>
    </xf>
    <xf numFmtId="3" fontId="5" fillId="0" borderId="60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40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/>
    </xf>
    <xf numFmtId="1" fontId="4" fillId="0" borderId="67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5" fillId="0" borderId="52" xfId="0" applyFont="1" applyBorder="1" applyAlignment="1">
      <alignment horizontal="left"/>
    </xf>
    <xf numFmtId="0" fontId="5" fillId="0" borderId="17" xfId="0" applyFont="1" applyBorder="1" applyAlignment="1">
      <alignment horizontal="left" vertical="center"/>
    </xf>
    <xf numFmtId="0" fontId="4" fillId="0" borderId="9" xfId="0" applyFont="1" applyBorder="1" applyAlignment="1">
      <alignment horizontal="left"/>
    </xf>
    <xf numFmtId="2" fontId="5" fillId="0" borderId="9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Alignment="1" applyProtection="1">
      <alignment/>
      <protection/>
    </xf>
    <xf numFmtId="0" fontId="4" fillId="0" borderId="0" xfId="21" applyFont="1" applyAlignment="1">
      <alignment vertical="top"/>
      <protection/>
    </xf>
    <xf numFmtId="4" fontId="5" fillId="0" borderId="0" xfId="0" applyNumberFormat="1" applyFont="1" applyBorder="1" applyAlignment="1">
      <alignment horizontal="right"/>
    </xf>
    <xf numFmtId="0" fontId="4" fillId="0" borderId="9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71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4" fontId="5" fillId="0" borderId="68" xfId="0" applyNumberFormat="1" applyFont="1" applyBorder="1" applyAlignment="1">
      <alignment wrapText="1"/>
    </xf>
    <xf numFmtId="4" fontId="5" fillId="0" borderId="71" xfId="0" applyNumberFormat="1" applyFont="1" applyBorder="1" applyAlignment="1">
      <alignment horizontal="right" wrapText="1"/>
    </xf>
    <xf numFmtId="4" fontId="4" fillId="0" borderId="68" xfId="0" applyNumberFormat="1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9" xfId="0" applyFont="1" applyBorder="1" applyAlignment="1">
      <alignment/>
    </xf>
    <xf numFmtId="4" fontId="5" fillId="0" borderId="9" xfId="0" applyNumberFormat="1" applyFont="1" applyBorder="1" applyAlignment="1">
      <alignment wrapText="1"/>
    </xf>
    <xf numFmtId="4" fontId="5" fillId="0" borderId="0" xfId="0" applyNumberFormat="1" applyFont="1" applyAlignment="1">
      <alignment/>
    </xf>
    <xf numFmtId="0" fontId="4" fillId="0" borderId="52" xfId="0" applyFont="1" applyBorder="1" applyAlignment="1">
      <alignment horizontal="center" vertical="top" wrapText="1"/>
    </xf>
    <xf numFmtId="4" fontId="5" fillId="0" borderId="9" xfId="0" applyNumberFormat="1" applyFont="1" applyBorder="1" applyAlignment="1">
      <alignment horizontal="center" vertical="top" wrapText="1"/>
    </xf>
    <xf numFmtId="4" fontId="5" fillId="0" borderId="0" xfId="0" applyNumberFormat="1" applyFont="1" applyAlignment="1">
      <alignment horizontal="center" vertical="top" wrapText="1"/>
    </xf>
    <xf numFmtId="4" fontId="4" fillId="0" borderId="9" xfId="0" applyNumberFormat="1" applyFont="1" applyBorder="1" applyAlignment="1">
      <alignment horizontal="center" vertical="top" wrapText="1"/>
    </xf>
    <xf numFmtId="4" fontId="5" fillId="0" borderId="37" xfId="0" applyNumberFormat="1" applyFont="1" applyBorder="1" applyAlignment="1">
      <alignment horizontal="center" vertical="top" wrapText="1"/>
    </xf>
    <xf numFmtId="4" fontId="5" fillId="0" borderId="0" xfId="0" applyNumberFormat="1" applyFont="1" applyAlignment="1">
      <alignment horizontal="center" wrapText="1"/>
    </xf>
    <xf numFmtId="4" fontId="4" fillId="0" borderId="15" xfId="0" applyNumberFormat="1" applyFont="1" applyBorder="1" applyAlignment="1">
      <alignment wrapText="1"/>
    </xf>
    <xf numFmtId="4" fontId="5" fillId="0" borderId="15" xfId="0" applyNumberFormat="1" applyFont="1" applyBorder="1" applyAlignment="1">
      <alignment wrapText="1"/>
    </xf>
    <xf numFmtId="0" fontId="5" fillId="0" borderId="2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 applyProtection="1">
      <alignment/>
      <protection locked="0"/>
    </xf>
    <xf numFmtId="0" fontId="5" fillId="0" borderId="25" xfId="20" applyFont="1" applyBorder="1" applyAlignment="1" applyProtection="1">
      <alignment horizontal="left" wrapText="1"/>
      <protection locked="0"/>
    </xf>
    <xf numFmtId="0" fontId="5" fillId="0" borderId="5" xfId="20" applyFont="1" applyBorder="1" applyProtection="1">
      <alignment/>
      <protection locked="0"/>
    </xf>
    <xf numFmtId="0" fontId="5" fillId="0" borderId="6" xfId="20" applyFont="1" applyBorder="1" applyProtection="1">
      <alignment/>
      <protection locked="0"/>
    </xf>
    <xf numFmtId="0" fontId="5" fillId="0" borderId="7" xfId="20" applyFont="1" applyBorder="1" applyProtection="1">
      <alignment/>
      <protection/>
    </xf>
    <xf numFmtId="0" fontId="5" fillId="0" borderId="26" xfId="20" applyFont="1" applyBorder="1" applyAlignment="1" applyProtection="1">
      <alignment horizontal="left" wrapText="1"/>
      <protection locked="0"/>
    </xf>
    <xf numFmtId="0" fontId="5" fillId="0" borderId="8" xfId="20" applyFont="1" applyFill="1" applyBorder="1" applyAlignment="1" applyProtection="1">
      <alignment horizontal="right"/>
      <protection locked="0"/>
    </xf>
    <xf numFmtId="0" fontId="5" fillId="0" borderId="9" xfId="20" applyFont="1" applyFill="1" applyBorder="1" applyProtection="1">
      <alignment/>
      <protection locked="0"/>
    </xf>
    <xf numFmtId="0" fontId="5" fillId="0" borderId="10" xfId="20" applyFont="1" applyBorder="1" applyProtection="1">
      <alignment/>
      <protection/>
    </xf>
    <xf numFmtId="0" fontId="5" fillId="0" borderId="27" xfId="20" applyFont="1" applyBorder="1" applyAlignment="1" applyProtection="1">
      <alignment horizontal="left" wrapText="1"/>
      <protection locked="0"/>
    </xf>
    <xf numFmtId="0" fontId="5" fillId="0" borderId="11" xfId="20" applyFont="1" applyFill="1" applyBorder="1" applyProtection="1">
      <alignment/>
      <protection locked="0"/>
    </xf>
    <xf numFmtId="0" fontId="5" fillId="0" borderId="12" xfId="20" applyFont="1" applyFill="1" applyBorder="1" applyProtection="1">
      <alignment/>
      <protection locked="0"/>
    </xf>
    <xf numFmtId="0" fontId="4" fillId="0" borderId="28" xfId="20" applyFont="1" applyBorder="1" applyProtection="1">
      <alignment/>
      <protection locked="0"/>
    </xf>
    <xf numFmtId="0" fontId="4" fillId="0" borderId="2" xfId="20" applyFont="1" applyBorder="1" applyProtection="1">
      <alignment/>
      <protection/>
    </xf>
    <xf numFmtId="0" fontId="4" fillId="0" borderId="3" xfId="20" applyFont="1" applyBorder="1" applyProtection="1">
      <alignment/>
      <protection/>
    </xf>
    <xf numFmtId="0" fontId="4" fillId="0" borderId="4" xfId="20" applyFont="1" applyBorder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5" fillId="0" borderId="8" xfId="20" applyFont="1" applyFill="1" applyBorder="1" applyProtection="1">
      <alignment/>
      <protection locked="0"/>
    </xf>
    <xf numFmtId="0" fontId="4" fillId="0" borderId="1" xfId="20" applyFont="1" applyBorder="1" applyProtection="1">
      <alignment/>
      <protection/>
    </xf>
    <xf numFmtId="0" fontId="4" fillId="0" borderId="29" xfId="20" applyFont="1" applyBorder="1" applyProtection="1">
      <alignment/>
      <protection/>
    </xf>
    <xf numFmtId="0" fontId="5" fillId="0" borderId="5" xfId="20" applyFont="1" applyFill="1" applyBorder="1" applyProtection="1">
      <alignment/>
      <protection locked="0"/>
    </xf>
    <xf numFmtId="0" fontId="5" fillId="0" borderId="6" xfId="20" applyFont="1" applyFill="1" applyBorder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20" applyFont="1" applyBorder="1" applyProtection="1">
      <alignment/>
      <protection locked="0"/>
    </xf>
    <xf numFmtId="0" fontId="5" fillId="0" borderId="37" xfId="20" applyFont="1" applyFill="1" applyBorder="1" applyProtection="1">
      <alignment/>
      <protection locked="0"/>
    </xf>
    <xf numFmtId="0" fontId="5" fillId="0" borderId="62" xfId="20" applyFont="1" applyBorder="1" applyAlignment="1" applyProtection="1">
      <alignment horizontal="left" wrapText="1"/>
      <protection locked="0"/>
    </xf>
    <xf numFmtId="0" fontId="5" fillId="0" borderId="17" xfId="20" applyFont="1" applyFill="1" applyBorder="1" applyProtection="1">
      <alignment/>
      <protection locked="0"/>
    </xf>
    <xf numFmtId="0" fontId="5" fillId="0" borderId="33" xfId="20" applyFont="1" applyFill="1" applyBorder="1" applyProtection="1">
      <alignment/>
      <protection locked="0"/>
    </xf>
    <xf numFmtId="0" fontId="5" fillId="0" borderId="72" xfId="20" applyFont="1" applyBorder="1" applyAlignment="1" applyProtection="1">
      <alignment horizontal="left" wrapText="1"/>
      <protection locked="0"/>
    </xf>
    <xf numFmtId="0" fontId="5" fillId="0" borderId="22" xfId="20" applyFont="1" applyFill="1" applyBorder="1" applyProtection="1">
      <alignment/>
      <protection locked="0"/>
    </xf>
    <xf numFmtId="0" fontId="5" fillId="0" borderId="71" xfId="20" applyFont="1" applyFill="1" applyBorder="1" applyProtection="1">
      <alignment/>
      <protection locked="0"/>
    </xf>
    <xf numFmtId="0" fontId="5" fillId="0" borderId="16" xfId="20" applyFont="1" applyBorder="1" applyProtection="1">
      <alignment/>
      <protection/>
    </xf>
    <xf numFmtId="0" fontId="21" fillId="0" borderId="0" xfId="0" applyFont="1" applyBorder="1" applyAlignment="1">
      <alignment/>
    </xf>
    <xf numFmtId="4" fontId="21" fillId="2" borderId="16" xfId="0" applyNumberFormat="1" applyFont="1" applyFill="1" applyBorder="1" applyAlignment="1">
      <alignment/>
    </xf>
    <xf numFmtId="4" fontId="22" fillId="0" borderId="54" xfId="0" applyNumberFormat="1" applyFont="1" applyBorder="1" applyAlignment="1">
      <alignment/>
    </xf>
    <xf numFmtId="2" fontId="4" fillId="0" borderId="28" xfId="0" applyNumberFormat="1" applyFont="1" applyBorder="1" applyAlignment="1">
      <alignment/>
    </xf>
    <xf numFmtId="0" fontId="4" fillId="0" borderId="38" xfId="0" applyFont="1" applyBorder="1" applyAlignment="1">
      <alignment/>
    </xf>
    <xf numFmtId="2" fontId="1" fillId="0" borderId="12" xfId="0" applyNumberFormat="1" applyFont="1" applyBorder="1" applyAlignment="1">
      <alignment horizontal="right"/>
    </xf>
    <xf numFmtId="2" fontId="1" fillId="0" borderId="18" xfId="0" applyNumberFormat="1" applyFont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62" xfId="0" applyFont="1" applyFill="1" applyBorder="1" applyAlignment="1">
      <alignment horizontal="center"/>
    </xf>
    <xf numFmtId="0" fontId="1" fillId="0" borderId="17" xfId="0" applyFont="1" applyBorder="1" applyAlignment="1">
      <alignment horizontal="right"/>
    </xf>
    <xf numFmtId="2" fontId="1" fillId="0" borderId="7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3" fontId="23" fillId="0" borderId="8" xfId="0" applyNumberFormat="1" applyFont="1" applyBorder="1" applyAlignment="1">
      <alignment horizontal="right"/>
    </xf>
    <xf numFmtId="4" fontId="23" fillId="0" borderId="9" xfId="0" applyNumberFormat="1" applyFont="1" applyBorder="1" applyAlignment="1">
      <alignment horizontal="right"/>
    </xf>
    <xf numFmtId="4" fontId="23" fillId="0" borderId="10" xfId="0" applyNumberFormat="1" applyFont="1" applyBorder="1" applyAlignment="1">
      <alignment horizontal="right"/>
    </xf>
    <xf numFmtId="4" fontId="23" fillId="0" borderId="15" xfId="0" applyNumberFormat="1" applyFont="1" applyBorder="1" applyAlignment="1">
      <alignment horizontal="right"/>
    </xf>
    <xf numFmtId="3" fontId="23" fillId="0" borderId="11" xfId="0" applyNumberFormat="1" applyFont="1" applyBorder="1" applyAlignment="1">
      <alignment horizontal="right"/>
    </xf>
    <xf numFmtId="4" fontId="23" fillId="0" borderId="12" xfId="0" applyNumberFormat="1" applyFont="1" applyBorder="1" applyAlignment="1">
      <alignment horizontal="right"/>
    </xf>
    <xf numFmtId="4" fontId="23" fillId="0" borderId="13" xfId="0" applyNumberFormat="1" applyFont="1" applyBorder="1" applyAlignment="1">
      <alignment horizontal="right"/>
    </xf>
    <xf numFmtId="3" fontId="23" fillId="0" borderId="17" xfId="0" applyNumberFormat="1" applyFont="1" applyBorder="1" applyAlignment="1">
      <alignment horizontal="right"/>
    </xf>
    <xf numFmtId="4" fontId="23" fillId="0" borderId="18" xfId="0" applyNumberFormat="1" applyFont="1" applyBorder="1" applyAlignment="1">
      <alignment horizontal="right"/>
    </xf>
    <xf numFmtId="4" fontId="23" fillId="0" borderId="19" xfId="0" applyNumberFormat="1" applyFont="1" applyBorder="1" applyAlignment="1">
      <alignment horizontal="right"/>
    </xf>
    <xf numFmtId="0" fontId="4" fillId="0" borderId="0" xfId="0" applyFont="1" applyAlignment="1">
      <alignment/>
    </xf>
    <xf numFmtId="4" fontId="5" fillId="0" borderId="19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 wrapText="1"/>
    </xf>
    <xf numFmtId="4" fontId="1" fillId="0" borderId="9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1" fillId="0" borderId="42" xfId="0" applyNumberFormat="1" applyFont="1" applyBorder="1" applyAlignment="1">
      <alignment horizontal="right" wrapText="1"/>
    </xf>
    <xf numFmtId="4" fontId="1" fillId="0" borderId="52" xfId="0" applyNumberFormat="1" applyFont="1" applyBorder="1" applyAlignment="1">
      <alignment horizontal="right"/>
    </xf>
    <xf numFmtId="4" fontId="1" fillId="0" borderId="70" xfId="0" applyNumberFormat="1" applyFont="1" applyBorder="1" applyAlignment="1">
      <alignment horizontal="right"/>
    </xf>
    <xf numFmtId="4" fontId="1" fillId="0" borderId="73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0" fontId="5" fillId="0" borderId="24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34" xfId="0" applyFont="1" applyBorder="1" applyAlignment="1">
      <alignment/>
    </xf>
    <xf numFmtId="0" fontId="1" fillId="0" borderId="25" xfId="0" applyFont="1" applyBorder="1" applyAlignment="1">
      <alignment horizontal="center"/>
    </xf>
    <xf numFmtId="3" fontId="23" fillId="0" borderId="5" xfId="0" applyNumberFormat="1" applyFont="1" applyBorder="1" applyAlignment="1">
      <alignment horizontal="right"/>
    </xf>
    <xf numFmtId="4" fontId="23" fillId="0" borderId="38" xfId="0" applyNumberFormat="1" applyFont="1" applyBorder="1" applyAlignment="1">
      <alignment/>
    </xf>
    <xf numFmtId="4" fontId="23" fillId="0" borderId="6" xfId="0" applyNumberFormat="1" applyFont="1" applyBorder="1" applyAlignment="1">
      <alignment horizontal="right" wrapText="1"/>
    </xf>
    <xf numFmtId="4" fontId="23" fillId="0" borderId="7" xfId="0" applyNumberFormat="1" applyFont="1" applyBorder="1" applyAlignment="1">
      <alignment horizontal="right" wrapText="1"/>
    </xf>
    <xf numFmtId="3" fontId="1" fillId="0" borderId="25" xfId="0" applyNumberFormat="1" applyFont="1" applyBorder="1" applyAlignment="1">
      <alignment horizontal="right"/>
    </xf>
    <xf numFmtId="4" fontId="5" fillId="0" borderId="21" xfId="0" applyNumberFormat="1" applyFont="1" applyBorder="1" applyAlignment="1">
      <alignment/>
    </xf>
    <xf numFmtId="0" fontId="5" fillId="0" borderId="27" xfId="0" applyFont="1" applyBorder="1" applyAlignment="1">
      <alignment horizontal="center" vertical="top"/>
    </xf>
    <xf numFmtId="0" fontId="0" fillId="0" borderId="45" xfId="0" applyBorder="1" applyAlignment="1">
      <alignment horizontal="center" vertical="top"/>
    </xf>
    <xf numFmtId="4" fontId="5" fillId="0" borderId="74" xfId="0" applyNumberFormat="1" applyFont="1" applyBorder="1" applyAlignment="1">
      <alignment/>
    </xf>
    <xf numFmtId="4" fontId="5" fillId="0" borderId="47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46" xfId="0" applyNumberFormat="1" applyFont="1" applyBorder="1" applyAlignment="1">
      <alignment/>
    </xf>
    <xf numFmtId="4" fontId="5" fillId="0" borderId="39" xfId="0" applyNumberFormat="1" applyFont="1" applyBorder="1" applyAlignment="1">
      <alignment/>
    </xf>
    <xf numFmtId="4" fontId="5" fillId="0" borderId="61" xfId="0" applyNumberFormat="1" applyFont="1" applyBorder="1" applyAlignment="1">
      <alignment/>
    </xf>
    <xf numFmtId="0" fontId="20" fillId="0" borderId="38" xfId="0" applyFont="1" applyBorder="1" applyAlignment="1">
      <alignment/>
    </xf>
    <xf numFmtId="4" fontId="5" fillId="0" borderId="75" xfId="0" applyNumberFormat="1" applyFont="1" applyBorder="1" applyAlignment="1">
      <alignment/>
    </xf>
    <xf numFmtId="0" fontId="19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9" fillId="0" borderId="38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4" fontId="5" fillId="0" borderId="69" xfId="0" applyNumberFormat="1" applyFont="1" applyBorder="1" applyAlignment="1">
      <alignment/>
    </xf>
    <xf numFmtId="4" fontId="5" fillId="0" borderId="59" xfId="0" applyNumberFormat="1" applyFont="1" applyBorder="1" applyAlignment="1">
      <alignment/>
    </xf>
    <xf numFmtId="0" fontId="5" fillId="0" borderId="56" xfId="0" applyFont="1" applyBorder="1" applyAlignment="1">
      <alignment horizontal="center" vertical="center" wrapText="1"/>
    </xf>
    <xf numFmtId="0" fontId="5" fillId="0" borderId="50" xfId="0" applyFont="1" applyBorder="1" applyAlignment="1">
      <alignment wrapText="1"/>
    </xf>
    <xf numFmtId="0" fontId="4" fillId="0" borderId="25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5" fillId="0" borderId="41" xfId="0" applyFont="1" applyBorder="1" applyAlignment="1">
      <alignment horizontal="center" vertical="center" wrapText="1"/>
    </xf>
    <xf numFmtId="0" fontId="5" fillId="0" borderId="49" xfId="0" applyFont="1" applyBorder="1" applyAlignment="1">
      <alignment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55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0" xfId="0" applyFont="1" applyAlignment="1">
      <alignment shrinkToFit="1"/>
    </xf>
    <xf numFmtId="0" fontId="5" fillId="0" borderId="0" xfId="0" applyFont="1" applyAlignment="1">
      <alignment shrinkToFit="1"/>
    </xf>
    <xf numFmtId="0" fontId="5" fillId="0" borderId="0" xfId="0" applyFont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64" xfId="0" applyFont="1" applyBorder="1" applyAlignment="1">
      <alignment horizontal="center" vertical="center" wrapText="1"/>
    </xf>
    <xf numFmtId="0" fontId="5" fillId="0" borderId="16" xfId="0" applyFont="1" applyBorder="1" applyAlignment="1">
      <alignment/>
    </xf>
    <xf numFmtId="0" fontId="5" fillId="0" borderId="56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0" fillId="0" borderId="0" xfId="0" applyFont="1" applyFill="1" applyAlignment="1">
      <alignment horizontal="left" wrapText="1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5" fillId="0" borderId="44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6" xfId="0" applyBorder="1" applyAlignment="1">
      <alignment horizontal="center"/>
    </xf>
    <xf numFmtId="0" fontId="5" fillId="0" borderId="77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0" borderId="58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51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74" xfId="0" applyFont="1" applyBorder="1" applyAlignment="1">
      <alignment horizontal="left"/>
    </xf>
    <xf numFmtId="0" fontId="4" fillId="0" borderId="7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0" fillId="0" borderId="67" xfId="0" applyBorder="1" applyAlignment="1">
      <alignment/>
    </xf>
    <xf numFmtId="0" fontId="0" fillId="0" borderId="64" xfId="0" applyBorder="1" applyAlignment="1">
      <alignment/>
    </xf>
    <xf numFmtId="4" fontId="4" fillId="0" borderId="56" xfId="0" applyNumberFormat="1" applyFont="1" applyBorder="1" applyAlignment="1">
      <alignment horizontal="right" vertical="center"/>
    </xf>
    <xf numFmtId="0" fontId="13" fillId="0" borderId="61" xfId="0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58" xfId="0" applyFont="1" applyBorder="1" applyAlignment="1">
      <alignment horizontal="left" vertical="top" wrapText="1"/>
    </xf>
    <xf numFmtId="0" fontId="5" fillId="0" borderId="68" xfId="0" applyFont="1" applyBorder="1" applyAlignment="1">
      <alignment horizontal="left" vertical="top" wrapText="1"/>
    </xf>
    <xf numFmtId="0" fontId="4" fillId="0" borderId="55" xfId="0" applyFont="1" applyFill="1" applyBorder="1" applyAlignment="1">
      <alignment horizontal="left"/>
    </xf>
    <xf numFmtId="0" fontId="4" fillId="0" borderId="54" xfId="0" applyFont="1" applyFill="1" applyBorder="1" applyAlignment="1">
      <alignment horizontal="left"/>
    </xf>
    <xf numFmtId="0" fontId="4" fillId="0" borderId="77" xfId="0" applyFont="1" applyBorder="1" applyAlignment="1">
      <alignment horizontal="left" vertical="center"/>
    </xf>
    <xf numFmtId="0" fontId="0" fillId="0" borderId="31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4" fontId="5" fillId="0" borderId="39" xfId="0" applyNumberFormat="1" applyFont="1" applyBorder="1" applyAlignment="1">
      <alignment horizontal="right" vertical="center"/>
    </xf>
    <xf numFmtId="0" fontId="0" fillId="0" borderId="61" xfId="0" applyFont="1" applyBorder="1" applyAlignment="1">
      <alignment horizontal="right" vertical="center"/>
    </xf>
    <xf numFmtId="0" fontId="0" fillId="0" borderId="58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4" fillId="0" borderId="27" xfId="0" applyFont="1" applyBorder="1" applyAlignment="1">
      <alignment horizontal="left" vertical="center" wrapText="1"/>
    </xf>
    <xf numFmtId="0" fontId="0" fillId="0" borderId="75" xfId="0" applyFont="1" applyBorder="1" applyAlignment="1">
      <alignment vertical="center"/>
    </xf>
    <xf numFmtId="0" fontId="0" fillId="0" borderId="75" xfId="0" applyFont="1" applyBorder="1" applyAlignment="1">
      <alignment vertical="center" wrapText="1"/>
    </xf>
    <xf numFmtId="0" fontId="0" fillId="0" borderId="58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4" fontId="5" fillId="0" borderId="53" xfId="0" applyNumberFormat="1" applyFont="1" applyBorder="1" applyAlignment="1">
      <alignment horizontal="right" vertical="center"/>
    </xf>
    <xf numFmtId="0" fontId="0" fillId="0" borderId="50" xfId="0" applyFont="1" applyBorder="1" applyAlignment="1">
      <alignment horizontal="right" vertical="center"/>
    </xf>
    <xf numFmtId="0" fontId="4" fillId="0" borderId="56" xfId="0" applyFont="1" applyBorder="1" applyAlignment="1">
      <alignment horizontal="center" wrapText="1"/>
    </xf>
    <xf numFmtId="0" fontId="0" fillId="0" borderId="61" xfId="0" applyFont="1" applyBorder="1" applyAlignment="1">
      <alignment/>
    </xf>
    <xf numFmtId="4" fontId="5" fillId="0" borderId="56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vertical="top"/>
    </xf>
    <xf numFmtId="0" fontId="0" fillId="0" borderId="51" xfId="0" applyBorder="1" applyAlignment="1">
      <alignment/>
    </xf>
    <xf numFmtId="0" fontId="0" fillId="0" borderId="37" xfId="0" applyBorder="1" applyAlignment="1">
      <alignment/>
    </xf>
    <xf numFmtId="0" fontId="5" fillId="0" borderId="62" xfId="0" applyFont="1" applyBorder="1" applyAlignment="1">
      <alignment horizontal="left"/>
    </xf>
    <xf numFmtId="0" fontId="0" fillId="0" borderId="78" xfId="0" applyBorder="1" applyAlignment="1">
      <alignment/>
    </xf>
    <xf numFmtId="0" fontId="0" fillId="0" borderId="33" xfId="0" applyBorder="1" applyAlignment="1">
      <alignment/>
    </xf>
    <xf numFmtId="0" fontId="5" fillId="0" borderId="11" xfId="0" applyFont="1" applyBorder="1" applyAlignment="1">
      <alignment vertical="top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5" fillId="0" borderId="52" xfId="0" applyFont="1" applyBorder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0" fillId="0" borderId="40" xfId="0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22" xfId="0" applyFont="1" applyBorder="1" applyAlignment="1">
      <alignment wrapText="1"/>
    </xf>
    <xf numFmtId="0" fontId="0" fillId="0" borderId="23" xfId="0" applyBorder="1" applyAlignment="1">
      <alignment/>
    </xf>
    <xf numFmtId="0" fontId="4" fillId="0" borderId="20" xfId="0" applyFont="1" applyBorder="1" applyAlignment="1">
      <alignment wrapText="1"/>
    </xf>
    <xf numFmtId="0" fontId="13" fillId="0" borderId="67" xfId="0" applyFont="1" applyBorder="1" applyAlignment="1">
      <alignment/>
    </xf>
    <xf numFmtId="0" fontId="5" fillId="0" borderId="34" xfId="0" applyFont="1" applyBorder="1" applyAlignment="1">
      <alignment vertical="top"/>
    </xf>
    <xf numFmtId="0" fontId="5" fillId="0" borderId="36" xfId="0" applyFont="1" applyBorder="1" applyAlignment="1">
      <alignment vertical="top"/>
    </xf>
    <xf numFmtId="0" fontId="5" fillId="0" borderId="32" xfId="0" applyFont="1" applyBorder="1" applyAlignment="1">
      <alignment vertical="top"/>
    </xf>
    <xf numFmtId="0" fontId="5" fillId="0" borderId="9" xfId="0" applyFont="1" applyBorder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21" xfId="0" applyFont="1" applyBorder="1" applyAlignment="1">
      <alignment wrapText="1"/>
    </xf>
    <xf numFmtId="0" fontId="5" fillId="0" borderId="40" xfId="0" applyFont="1" applyBorder="1" applyAlignment="1">
      <alignment/>
    </xf>
    <xf numFmtId="0" fontId="5" fillId="0" borderId="5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20" xfId="0" applyFont="1" applyBorder="1" applyAlignment="1">
      <alignment/>
    </xf>
    <xf numFmtId="0" fontId="5" fillId="0" borderId="67" xfId="0" applyFont="1" applyBorder="1" applyAlignment="1">
      <alignment/>
    </xf>
    <xf numFmtId="0" fontId="4" fillId="0" borderId="58" xfId="0" applyFont="1" applyBorder="1" applyAlignment="1">
      <alignment horizontal="left" vertical="top"/>
    </xf>
    <xf numFmtId="0" fontId="4" fillId="0" borderId="26" xfId="0" applyFont="1" applyBorder="1" applyAlignment="1">
      <alignment vertical="top"/>
    </xf>
    <xf numFmtId="0" fontId="4" fillId="0" borderId="27" xfId="0" applyFont="1" applyBorder="1" applyAlignment="1">
      <alignment vertical="top"/>
    </xf>
    <xf numFmtId="0" fontId="5" fillId="0" borderId="3" xfId="0" applyFont="1" applyBorder="1" applyAlignment="1">
      <alignment/>
    </xf>
    <xf numFmtId="0" fontId="5" fillId="0" borderId="18" xfId="0" applyFont="1" applyBorder="1" applyAlignment="1">
      <alignment wrapText="1"/>
    </xf>
    <xf numFmtId="0" fontId="5" fillId="0" borderId="18" xfId="0" applyFont="1" applyBorder="1" applyAlignment="1">
      <alignment/>
    </xf>
    <xf numFmtId="0" fontId="5" fillId="0" borderId="9" xfId="0" applyFont="1" applyBorder="1" applyAlignment="1">
      <alignment wrapText="1"/>
    </xf>
    <xf numFmtId="0" fontId="5" fillId="0" borderId="0" xfId="0" applyFont="1" applyAlignment="1">
      <alignment horizontal="left"/>
    </xf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64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4" fillId="0" borderId="7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left"/>
    </xf>
    <xf numFmtId="0" fontId="0" fillId="0" borderId="65" xfId="0" applyBorder="1" applyAlignment="1">
      <alignment horizontal="left"/>
    </xf>
    <xf numFmtId="0" fontId="0" fillId="0" borderId="51" xfId="0" applyBorder="1" applyAlignment="1">
      <alignment horizontal="left"/>
    </xf>
    <xf numFmtId="0" fontId="4" fillId="0" borderId="0" xfId="0" applyFont="1" applyAlignment="1">
      <alignment horizontal="left" shrinkToFit="1"/>
    </xf>
    <xf numFmtId="0" fontId="5" fillId="0" borderId="0" xfId="0" applyFont="1" applyAlignment="1">
      <alignment horizontal="left" shrinkToFi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20" applyFont="1" applyAlignment="1">
      <alignment/>
      <protection/>
    </xf>
    <xf numFmtId="0" fontId="4" fillId="0" borderId="56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55" xfId="20" applyFont="1" applyBorder="1" applyAlignment="1">
      <alignment horizontal="center"/>
      <protection/>
    </xf>
    <xf numFmtId="0" fontId="4" fillId="0" borderId="54" xfId="20" applyFont="1" applyBorder="1" applyAlignment="1">
      <alignment horizontal="center"/>
      <protection/>
    </xf>
    <xf numFmtId="0" fontId="4" fillId="0" borderId="29" xfId="20" applyFont="1" applyBorder="1" applyAlignment="1">
      <alignment horizontal="center"/>
      <protection/>
    </xf>
    <xf numFmtId="0" fontId="5" fillId="0" borderId="64" xfId="20" applyFont="1" applyBorder="1" applyAlignment="1">
      <alignment horizontal="center" vertical="center" wrapText="1"/>
      <protection/>
    </xf>
    <xf numFmtId="0" fontId="5" fillId="0" borderId="60" xfId="20" applyFont="1" applyBorder="1" applyAlignment="1">
      <alignment horizontal="center" vertical="center" wrapText="1"/>
      <protection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íloha č. 14 tabulky č. 12 - 18" xfId="20"/>
    <cellStyle name="normální_tAB 71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426720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workbookViewId="0" topLeftCell="A1">
      <selection activeCell="E10" sqref="E10"/>
    </sheetView>
  </sheetViews>
  <sheetFormatPr defaultColWidth="9.00390625" defaultRowHeight="12.75"/>
  <cols>
    <col min="1" max="1" width="5.125" style="2" customWidth="1"/>
    <col min="2" max="2" width="55.25390625" style="2" customWidth="1"/>
    <col min="3" max="8" width="10.25390625" style="2" customWidth="1"/>
    <col min="9" max="9" width="9.125" style="2" customWidth="1"/>
    <col min="10" max="10" width="10.25390625" style="2" customWidth="1"/>
    <col min="11" max="11" width="11.25390625" style="2" customWidth="1"/>
    <col min="12" max="16384" width="9.125" style="2" customWidth="1"/>
  </cols>
  <sheetData>
    <row r="1" spans="1:11" s="42" customFormat="1" ht="15.75" customHeight="1">
      <c r="A1" s="412" t="s">
        <v>323</v>
      </c>
      <c r="B1" s="413"/>
      <c r="C1" s="414"/>
      <c r="D1" s="414"/>
      <c r="E1" s="414"/>
      <c r="F1" s="414"/>
      <c r="G1" s="414"/>
      <c r="H1" s="414"/>
      <c r="I1" s="414"/>
      <c r="J1" s="414"/>
      <c r="K1" s="414"/>
    </row>
    <row r="2" spans="1:4" s="42" customFormat="1" ht="14.25" customHeight="1">
      <c r="A2" s="412" t="s">
        <v>324</v>
      </c>
      <c r="B2" s="413"/>
      <c r="C2" s="4"/>
      <c r="D2" s="4"/>
    </row>
    <row r="5" spans="1:11" ht="15.75">
      <c r="A5" s="6" t="s">
        <v>118</v>
      </c>
      <c r="I5" s="4"/>
      <c r="J5" s="4"/>
      <c r="K5" s="4"/>
    </row>
    <row r="6" spans="10:11" ht="16.5" thickBot="1">
      <c r="J6" s="104"/>
      <c r="K6" s="104"/>
    </row>
    <row r="7" spans="1:11" ht="12.75" customHeight="1">
      <c r="A7" s="157"/>
      <c r="B7" s="94"/>
      <c r="C7" s="419" t="s">
        <v>325</v>
      </c>
      <c r="D7" s="420"/>
      <c r="E7" s="421"/>
      <c r="F7" s="419" t="s">
        <v>326</v>
      </c>
      <c r="G7" s="420"/>
      <c r="H7" s="421"/>
      <c r="I7" s="422" t="s">
        <v>12</v>
      </c>
      <c r="J7" s="424" t="s">
        <v>12</v>
      </c>
      <c r="K7" s="417" t="s">
        <v>0</v>
      </c>
    </row>
    <row r="8" spans="1:11" ht="47.25">
      <c r="A8" s="165" t="s">
        <v>7</v>
      </c>
      <c r="B8" s="179" t="s">
        <v>8</v>
      </c>
      <c r="C8" s="161" t="s">
        <v>9</v>
      </c>
      <c r="D8" s="180" t="s">
        <v>10</v>
      </c>
      <c r="E8" s="116" t="s">
        <v>11</v>
      </c>
      <c r="F8" s="181" t="s">
        <v>9</v>
      </c>
      <c r="G8" s="180" t="s">
        <v>10</v>
      </c>
      <c r="H8" s="182" t="s">
        <v>11</v>
      </c>
      <c r="I8" s="423"/>
      <c r="J8" s="425"/>
      <c r="K8" s="418"/>
    </row>
    <row r="9" spans="1:11" ht="16.5" thickBot="1">
      <c r="A9" s="183"/>
      <c r="B9" s="179"/>
      <c r="C9" s="119">
        <v>1</v>
      </c>
      <c r="D9" s="184">
        <v>2</v>
      </c>
      <c r="E9" s="124">
        <v>3</v>
      </c>
      <c r="F9" s="185">
        <v>4</v>
      </c>
      <c r="G9" s="184">
        <v>5</v>
      </c>
      <c r="H9" s="121">
        <v>6</v>
      </c>
      <c r="I9" s="122" t="s">
        <v>13</v>
      </c>
      <c r="J9" s="125" t="s">
        <v>14</v>
      </c>
      <c r="K9" s="172" t="s">
        <v>15</v>
      </c>
    </row>
    <row r="10" spans="1:11" ht="15.75">
      <c r="A10" s="102">
        <v>1</v>
      </c>
      <c r="B10" s="186" t="s">
        <v>26</v>
      </c>
      <c r="C10" s="187"/>
      <c r="D10" s="34"/>
      <c r="E10" s="188">
        <f aca="true" t="shared" si="0" ref="E10:E27">C10+D10</f>
        <v>0</v>
      </c>
      <c r="F10" s="189"/>
      <c r="G10" s="14"/>
      <c r="H10" s="205">
        <f aca="true" t="shared" si="1" ref="H10:H27">F10+G10</f>
        <v>0</v>
      </c>
      <c r="I10" s="133">
        <f aca="true" t="shared" si="2" ref="I10:I27">F10-C10</f>
        <v>0</v>
      </c>
      <c r="J10" s="190">
        <f aca="true" t="shared" si="3" ref="J10:J27">G10-D10</f>
        <v>0</v>
      </c>
      <c r="K10" s="135" t="str">
        <f aca="true" t="shared" si="4" ref="K10:K28">IF(E10=0," ",(H10/E10))</f>
        <v> </v>
      </c>
    </row>
    <row r="11" spans="1:11" ht="15.75">
      <c r="A11" s="101">
        <v>2</v>
      </c>
      <c r="B11" s="191" t="s">
        <v>34</v>
      </c>
      <c r="C11" s="137">
        <v>44.69</v>
      </c>
      <c r="D11" s="18"/>
      <c r="E11" s="188">
        <f t="shared" si="0"/>
        <v>44.69</v>
      </c>
      <c r="F11" s="137">
        <v>184.99</v>
      </c>
      <c r="G11" s="18"/>
      <c r="H11" s="203">
        <f t="shared" si="1"/>
        <v>184.99</v>
      </c>
      <c r="I11" s="137">
        <f t="shared" si="2"/>
        <v>140.3</v>
      </c>
      <c r="J11" s="138">
        <f t="shared" si="3"/>
        <v>0</v>
      </c>
      <c r="K11" s="135">
        <f t="shared" si="4"/>
        <v>4.139404788543299</v>
      </c>
    </row>
    <row r="12" spans="1:11" ht="15.75">
      <c r="A12" s="101">
        <v>3</v>
      </c>
      <c r="B12" s="192" t="s">
        <v>162</v>
      </c>
      <c r="C12" s="137"/>
      <c r="D12" s="18"/>
      <c r="E12" s="188">
        <f t="shared" si="0"/>
        <v>0</v>
      </c>
      <c r="F12" s="137"/>
      <c r="G12" s="20"/>
      <c r="H12" s="203">
        <f t="shared" si="1"/>
        <v>0</v>
      </c>
      <c r="I12" s="137">
        <f t="shared" si="2"/>
        <v>0</v>
      </c>
      <c r="J12" s="138">
        <f t="shared" si="3"/>
        <v>0</v>
      </c>
      <c r="K12" s="135" t="str">
        <f t="shared" si="4"/>
        <v> </v>
      </c>
    </row>
    <row r="13" spans="1:11" ht="15.75">
      <c r="A13" s="101">
        <v>4</v>
      </c>
      <c r="B13" s="192" t="s">
        <v>163</v>
      </c>
      <c r="C13" s="137"/>
      <c r="D13" s="18"/>
      <c r="E13" s="188">
        <f t="shared" si="0"/>
        <v>0</v>
      </c>
      <c r="F13" s="137"/>
      <c r="G13" s="18"/>
      <c r="H13" s="203">
        <f t="shared" si="1"/>
        <v>0</v>
      </c>
      <c r="I13" s="137">
        <f t="shared" si="2"/>
        <v>0</v>
      </c>
      <c r="J13" s="138">
        <f t="shared" si="3"/>
        <v>0</v>
      </c>
      <c r="K13" s="135" t="str">
        <f t="shared" si="4"/>
        <v> </v>
      </c>
    </row>
    <row r="14" spans="1:11" ht="15.75">
      <c r="A14" s="101">
        <v>5</v>
      </c>
      <c r="B14" s="192" t="s">
        <v>164</v>
      </c>
      <c r="C14" s="137"/>
      <c r="D14" s="18"/>
      <c r="E14" s="188">
        <f t="shared" si="0"/>
        <v>0</v>
      </c>
      <c r="F14" s="137"/>
      <c r="G14" s="18"/>
      <c r="H14" s="203">
        <f t="shared" si="1"/>
        <v>0</v>
      </c>
      <c r="I14" s="137">
        <f t="shared" si="2"/>
        <v>0</v>
      </c>
      <c r="J14" s="138">
        <f t="shared" si="3"/>
        <v>0</v>
      </c>
      <c r="K14" s="135" t="str">
        <f t="shared" si="4"/>
        <v> </v>
      </c>
    </row>
    <row r="15" spans="1:11" ht="15.75">
      <c r="A15" s="101">
        <v>6</v>
      </c>
      <c r="B15" s="192" t="s">
        <v>165</v>
      </c>
      <c r="C15" s="137"/>
      <c r="D15" s="18"/>
      <c r="E15" s="188">
        <f t="shared" si="0"/>
        <v>0</v>
      </c>
      <c r="F15" s="137"/>
      <c r="G15" s="18"/>
      <c r="H15" s="203">
        <f t="shared" si="1"/>
        <v>0</v>
      </c>
      <c r="I15" s="137">
        <f t="shared" si="2"/>
        <v>0</v>
      </c>
      <c r="J15" s="138">
        <f t="shared" si="3"/>
        <v>0</v>
      </c>
      <c r="K15" s="135" t="str">
        <f t="shared" si="4"/>
        <v> </v>
      </c>
    </row>
    <row r="16" spans="1:11" ht="15.75">
      <c r="A16" s="101">
        <v>7</v>
      </c>
      <c r="B16" s="192" t="s">
        <v>166</v>
      </c>
      <c r="C16" s="137"/>
      <c r="D16" s="18"/>
      <c r="E16" s="188">
        <f t="shared" si="0"/>
        <v>0</v>
      </c>
      <c r="F16" s="137"/>
      <c r="G16" s="18"/>
      <c r="H16" s="203">
        <f t="shared" si="1"/>
        <v>0</v>
      </c>
      <c r="I16" s="137">
        <f t="shared" si="2"/>
        <v>0</v>
      </c>
      <c r="J16" s="138">
        <f t="shared" si="3"/>
        <v>0</v>
      </c>
      <c r="K16" s="135" t="str">
        <f t="shared" si="4"/>
        <v> </v>
      </c>
    </row>
    <row r="17" spans="1:11" ht="15.75">
      <c r="A17" s="101">
        <v>8</v>
      </c>
      <c r="B17" s="193" t="s">
        <v>51</v>
      </c>
      <c r="C17" s="137"/>
      <c r="D17" s="18"/>
      <c r="E17" s="188">
        <f t="shared" si="0"/>
        <v>0</v>
      </c>
      <c r="F17" s="137"/>
      <c r="G17" s="18"/>
      <c r="H17" s="203">
        <f t="shared" si="1"/>
        <v>0</v>
      </c>
      <c r="I17" s="137">
        <f t="shared" si="2"/>
        <v>0</v>
      </c>
      <c r="J17" s="138">
        <f t="shared" si="3"/>
        <v>0</v>
      </c>
      <c r="K17" s="135" t="str">
        <f t="shared" si="4"/>
        <v> </v>
      </c>
    </row>
    <row r="18" spans="1:11" ht="15.75">
      <c r="A18" s="101">
        <v>9</v>
      </c>
      <c r="B18" s="193" t="s">
        <v>35</v>
      </c>
      <c r="C18" s="137">
        <v>18441.35</v>
      </c>
      <c r="D18" s="18"/>
      <c r="E18" s="188">
        <f t="shared" si="0"/>
        <v>18441.35</v>
      </c>
      <c r="F18" s="137">
        <v>19531.46</v>
      </c>
      <c r="G18" s="18"/>
      <c r="H18" s="203">
        <f t="shared" si="1"/>
        <v>19531.46</v>
      </c>
      <c r="I18" s="137">
        <f t="shared" si="2"/>
        <v>1090.1100000000006</v>
      </c>
      <c r="J18" s="138">
        <f t="shared" si="3"/>
        <v>0</v>
      </c>
      <c r="K18" s="135">
        <f t="shared" si="4"/>
        <v>1.0591122667266768</v>
      </c>
    </row>
    <row r="19" spans="1:11" ht="15.75">
      <c r="A19" s="101">
        <v>10</v>
      </c>
      <c r="B19" s="192" t="s">
        <v>50</v>
      </c>
      <c r="C19" s="137">
        <v>18412.8</v>
      </c>
      <c r="D19" s="18"/>
      <c r="E19" s="188">
        <f t="shared" si="0"/>
        <v>18412.8</v>
      </c>
      <c r="F19" s="137">
        <v>19433.46</v>
      </c>
      <c r="G19" s="18"/>
      <c r="H19" s="203">
        <f t="shared" si="1"/>
        <v>19433.46</v>
      </c>
      <c r="I19" s="137">
        <f t="shared" si="2"/>
        <v>1020.6599999999999</v>
      </c>
      <c r="J19" s="138">
        <f t="shared" si="3"/>
        <v>0</v>
      </c>
      <c r="K19" s="135">
        <f t="shared" si="4"/>
        <v>1.0554320907194994</v>
      </c>
    </row>
    <row r="20" spans="1:11" ht="15.75">
      <c r="A20" s="101">
        <v>11</v>
      </c>
      <c r="B20" s="191" t="s">
        <v>55</v>
      </c>
      <c r="C20" s="137">
        <v>0.02</v>
      </c>
      <c r="D20" s="18"/>
      <c r="E20" s="188">
        <f t="shared" si="0"/>
        <v>0.02</v>
      </c>
      <c r="F20" s="137"/>
      <c r="G20" s="18"/>
      <c r="H20" s="203">
        <f t="shared" si="1"/>
        <v>0</v>
      </c>
      <c r="I20" s="137">
        <f t="shared" si="2"/>
        <v>-0.02</v>
      </c>
      <c r="J20" s="138">
        <f t="shared" si="3"/>
        <v>0</v>
      </c>
      <c r="K20" s="135">
        <f t="shared" si="4"/>
        <v>0</v>
      </c>
    </row>
    <row r="21" spans="1:11" ht="15.75">
      <c r="A21" s="101">
        <v>12</v>
      </c>
      <c r="B21" s="191" t="s">
        <v>167</v>
      </c>
      <c r="C21" s="137"/>
      <c r="D21" s="18"/>
      <c r="E21" s="188">
        <f t="shared" si="0"/>
        <v>0</v>
      </c>
      <c r="F21" s="137"/>
      <c r="G21" s="18"/>
      <c r="H21" s="203">
        <f t="shared" si="1"/>
        <v>0</v>
      </c>
      <c r="I21" s="137">
        <f t="shared" si="2"/>
        <v>0</v>
      </c>
      <c r="J21" s="138">
        <f t="shared" si="3"/>
        <v>0</v>
      </c>
      <c r="K21" s="135" t="str">
        <f t="shared" si="4"/>
        <v> </v>
      </c>
    </row>
    <row r="22" spans="1:11" ht="15.75">
      <c r="A22" s="101">
        <v>13</v>
      </c>
      <c r="B22" s="191" t="s">
        <v>168</v>
      </c>
      <c r="C22" s="137"/>
      <c r="D22" s="18"/>
      <c r="E22" s="188">
        <f t="shared" si="0"/>
        <v>0</v>
      </c>
      <c r="F22" s="137"/>
      <c r="G22" s="18"/>
      <c r="H22" s="203">
        <f t="shared" si="1"/>
        <v>0</v>
      </c>
      <c r="I22" s="137">
        <f t="shared" si="2"/>
        <v>0</v>
      </c>
      <c r="J22" s="138">
        <f t="shared" si="3"/>
        <v>0</v>
      </c>
      <c r="K22" s="135" t="str">
        <f t="shared" si="4"/>
        <v> </v>
      </c>
    </row>
    <row r="23" spans="1:11" ht="15.75">
      <c r="A23" s="101">
        <v>14</v>
      </c>
      <c r="B23" s="191" t="s">
        <v>56</v>
      </c>
      <c r="C23" s="137"/>
      <c r="D23" s="18"/>
      <c r="E23" s="188">
        <f t="shared" si="0"/>
        <v>0</v>
      </c>
      <c r="F23" s="137"/>
      <c r="G23" s="18"/>
      <c r="H23" s="203">
        <f t="shared" si="1"/>
        <v>0</v>
      </c>
      <c r="I23" s="137">
        <f t="shared" si="2"/>
        <v>0</v>
      </c>
      <c r="J23" s="138">
        <f t="shared" si="3"/>
        <v>0</v>
      </c>
      <c r="K23" s="135" t="str">
        <f t="shared" si="4"/>
        <v> </v>
      </c>
    </row>
    <row r="24" spans="1:11" ht="15.75">
      <c r="A24" s="101">
        <v>15</v>
      </c>
      <c r="B24" s="191" t="s">
        <v>57</v>
      </c>
      <c r="C24" s="137">
        <v>103.61</v>
      </c>
      <c r="D24" s="18"/>
      <c r="E24" s="188">
        <f t="shared" si="0"/>
        <v>103.61</v>
      </c>
      <c r="F24" s="137">
        <v>190.16</v>
      </c>
      <c r="G24" s="18"/>
      <c r="H24" s="203">
        <f t="shared" si="1"/>
        <v>190.16</v>
      </c>
      <c r="I24" s="137">
        <f t="shared" si="2"/>
        <v>86.55</v>
      </c>
      <c r="J24" s="138">
        <f t="shared" si="3"/>
        <v>0</v>
      </c>
      <c r="K24" s="135">
        <f t="shared" si="4"/>
        <v>1.8353440787568767</v>
      </c>
    </row>
    <row r="25" spans="1:11" ht="15.75">
      <c r="A25" s="101">
        <v>16</v>
      </c>
      <c r="B25" s="202" t="s">
        <v>169</v>
      </c>
      <c r="C25" s="187">
        <v>5.28</v>
      </c>
      <c r="D25" s="18"/>
      <c r="E25" s="188">
        <f t="shared" si="0"/>
        <v>5.28</v>
      </c>
      <c r="F25" s="187">
        <v>7.28</v>
      </c>
      <c r="G25" s="18"/>
      <c r="H25" s="203">
        <f t="shared" si="1"/>
        <v>7.28</v>
      </c>
      <c r="I25" s="137">
        <f t="shared" si="2"/>
        <v>2</v>
      </c>
      <c r="J25" s="138">
        <f t="shared" si="3"/>
        <v>0</v>
      </c>
      <c r="K25" s="135">
        <f t="shared" si="4"/>
        <v>1.3787878787878787</v>
      </c>
    </row>
    <row r="26" spans="1:11" ht="14.25" customHeight="1">
      <c r="A26" s="399">
        <v>17</v>
      </c>
      <c r="B26" s="200" t="s">
        <v>170</v>
      </c>
      <c r="C26" s="415">
        <v>37.86</v>
      </c>
      <c r="D26" s="415"/>
      <c r="E26" s="415">
        <f>C26+D26</f>
        <v>37.86</v>
      </c>
      <c r="F26" s="415">
        <v>24.62</v>
      </c>
      <c r="G26" s="415"/>
      <c r="H26" s="401">
        <f>F26+G26</f>
        <v>24.62</v>
      </c>
      <c r="I26" s="403">
        <f>F26-C26</f>
        <v>-13.239999999999998</v>
      </c>
      <c r="J26" s="408">
        <f>G26-D26</f>
        <v>0</v>
      </c>
      <c r="K26" s="405">
        <f>IF(E26=0," ",(H26/E26))</f>
        <v>0.6502905441098785</v>
      </c>
    </row>
    <row r="27" spans="1:11" ht="14.25" customHeight="1" thickBot="1">
      <c r="A27" s="400"/>
      <c r="B27" s="201" t="s">
        <v>171</v>
      </c>
      <c r="C27" s="416"/>
      <c r="D27" s="416"/>
      <c r="E27" s="416">
        <f t="shared" si="0"/>
        <v>0</v>
      </c>
      <c r="F27" s="416"/>
      <c r="G27" s="416"/>
      <c r="H27" s="402">
        <f t="shared" si="1"/>
        <v>0</v>
      </c>
      <c r="I27" s="398">
        <f t="shared" si="2"/>
        <v>0</v>
      </c>
      <c r="J27" s="404">
        <f t="shared" si="3"/>
        <v>0</v>
      </c>
      <c r="K27" s="406" t="str">
        <f t="shared" si="4"/>
        <v> </v>
      </c>
    </row>
    <row r="28" spans="1:11" ht="16.5" thickBot="1">
      <c r="A28" s="100">
        <v>18</v>
      </c>
      <c r="B28" s="175" t="s">
        <v>60</v>
      </c>
      <c r="C28" s="153">
        <f>C10+C11+C17+C18+C20+C21+C22+C23+C24</f>
        <v>18589.67</v>
      </c>
      <c r="D28" s="106">
        <f>D10+D11+D17+D18+D20+D21+D22+D23+D24</f>
        <v>0</v>
      </c>
      <c r="E28" s="194">
        <f aca="true" t="shared" si="5" ref="E28:J28">E10+E11+E17+E18+E20+E21+E22+E23+E24</f>
        <v>18589.67</v>
      </c>
      <c r="F28" s="153">
        <f t="shared" si="5"/>
        <v>19906.61</v>
      </c>
      <c r="G28" s="106">
        <f t="shared" si="5"/>
        <v>0</v>
      </c>
      <c r="H28" s="194">
        <f t="shared" si="5"/>
        <v>19906.61</v>
      </c>
      <c r="I28" s="153">
        <f t="shared" si="5"/>
        <v>1316.9400000000005</v>
      </c>
      <c r="J28" s="204">
        <f t="shared" si="5"/>
        <v>0</v>
      </c>
      <c r="K28" s="178">
        <f t="shared" si="4"/>
        <v>1.0708425700940363</v>
      </c>
    </row>
    <row r="29" spans="1:11" ht="15.75">
      <c r="A29" s="411" t="s">
        <v>327</v>
      </c>
      <c r="B29" s="407"/>
      <c r="C29" s="351"/>
      <c r="D29" s="351"/>
      <c r="E29" s="351"/>
      <c r="F29" s="351"/>
      <c r="G29" s="351"/>
      <c r="H29" s="351"/>
      <c r="I29" s="351"/>
      <c r="J29" s="351"/>
      <c r="K29" s="351"/>
    </row>
    <row r="30" spans="1:11" ht="15.75">
      <c r="A30" s="409" t="s">
        <v>332</v>
      </c>
      <c r="B30" s="410"/>
      <c r="C30" s="410"/>
      <c r="D30" s="410"/>
      <c r="E30" s="410"/>
      <c r="F30" s="410"/>
      <c r="G30" s="410"/>
      <c r="H30" s="410"/>
      <c r="I30" s="410"/>
      <c r="J30" s="410"/>
      <c r="K30" s="410"/>
    </row>
    <row r="31" spans="1:11" ht="15.75">
      <c r="A31" s="99"/>
      <c r="B31" s="98"/>
      <c r="C31" s="98"/>
      <c r="D31" s="98"/>
      <c r="E31" s="98"/>
      <c r="F31" s="98"/>
      <c r="G31" s="98"/>
      <c r="H31" s="98"/>
      <c r="I31" s="98"/>
      <c r="J31" s="98"/>
      <c r="K31" s="98"/>
    </row>
    <row r="32" spans="1:11" ht="15.75">
      <c r="A32" s="99"/>
      <c r="B32" s="98"/>
      <c r="C32" s="98"/>
      <c r="D32" s="98"/>
      <c r="E32" s="98"/>
      <c r="F32" s="98"/>
      <c r="G32" s="98"/>
      <c r="H32" s="98"/>
      <c r="I32" s="98"/>
      <c r="J32" s="98"/>
      <c r="K32" s="98"/>
    </row>
    <row r="34" spans="1:4" ht="15.75">
      <c r="A34" s="44" t="s">
        <v>328</v>
      </c>
      <c r="D34" s="2" t="s">
        <v>330</v>
      </c>
    </row>
    <row r="36" spans="1:4" ht="15.75">
      <c r="A36" s="2" t="s">
        <v>329</v>
      </c>
      <c r="D36" s="2" t="s">
        <v>331</v>
      </c>
    </row>
  </sheetData>
  <sheetProtection password="C4D0" sheet="1" objects="1" scenarios="1"/>
  <mergeCells count="19">
    <mergeCell ref="A30:K30"/>
    <mergeCell ref="A29:B29"/>
    <mergeCell ref="J26:J27"/>
    <mergeCell ref="K26:K27"/>
    <mergeCell ref="F26:F27"/>
    <mergeCell ref="G26:G27"/>
    <mergeCell ref="H26:H27"/>
    <mergeCell ref="I26:I27"/>
    <mergeCell ref="A26:A27"/>
    <mergeCell ref="C26:C27"/>
    <mergeCell ref="A1:K1"/>
    <mergeCell ref="D26:D27"/>
    <mergeCell ref="E26:E27"/>
    <mergeCell ref="A2:B2"/>
    <mergeCell ref="K7:K8"/>
    <mergeCell ref="C7:E7"/>
    <mergeCell ref="F7:H7"/>
    <mergeCell ref="I7:I8"/>
    <mergeCell ref="J7:J8"/>
  </mergeCells>
  <printOptions/>
  <pageMargins left="0.984251968503937" right="0.984251968503937" top="0.3937007874015748" bottom="0.1968503937007874" header="0.2755905511811024" footer="0.35433070866141736"/>
  <pageSetup fitToHeight="1" fitToWidth="1" horizontalDpi="600" verticalDpi="600" orientation="landscape" paperSize="9" scale="82" r:id="rId1"/>
  <headerFooter alignWithMargins="0">
    <oddHeader>&amp;RTabulka č.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workbookViewId="0" topLeftCell="A1">
      <selection activeCell="C14" sqref="C14"/>
    </sheetView>
  </sheetViews>
  <sheetFormatPr defaultColWidth="9.00390625" defaultRowHeight="12.75"/>
  <cols>
    <col min="1" max="1" width="66.25390625" style="2" customWidth="1"/>
    <col min="2" max="2" width="7.875" style="4" bestFit="1" customWidth="1"/>
    <col min="3" max="3" width="19.25390625" style="2" customWidth="1"/>
    <col min="4" max="4" width="9.625" style="2" bestFit="1" customWidth="1"/>
    <col min="5" max="16384" width="9.125" style="2" customWidth="1"/>
  </cols>
  <sheetData>
    <row r="1" spans="1:4" s="42" customFormat="1" ht="15.75" customHeight="1">
      <c r="A1" s="3" t="s">
        <v>321</v>
      </c>
      <c r="B1" s="197"/>
      <c r="C1" s="197"/>
      <c r="D1" s="197"/>
    </row>
    <row r="2" spans="1:4" s="42" customFormat="1" ht="14.25" customHeight="1">
      <c r="A2" s="3" t="s">
        <v>376</v>
      </c>
      <c r="B2" s="4"/>
      <c r="C2" s="4"/>
      <c r="D2" s="4"/>
    </row>
    <row r="5" spans="1:4" ht="15.75">
      <c r="A5" s="426" t="s">
        <v>374</v>
      </c>
      <c r="B5" s="426"/>
      <c r="C5" s="426"/>
      <c r="D5" s="426"/>
    </row>
    <row r="6" spans="1:4" ht="15.75">
      <c r="A6" s="5"/>
      <c r="B6" s="5"/>
      <c r="C6" s="5"/>
      <c r="D6" s="5"/>
    </row>
    <row r="7" ht="16.5" thickBot="1">
      <c r="A7" s="6" t="s">
        <v>132</v>
      </c>
    </row>
    <row r="8" spans="1:4" s="11" customFormat="1" ht="32.25" thickBot="1">
      <c r="A8" s="7"/>
      <c r="B8" s="8" t="s">
        <v>133</v>
      </c>
      <c r="C8" s="9" t="s">
        <v>375</v>
      </c>
      <c r="D8" s="10" t="s">
        <v>66</v>
      </c>
    </row>
    <row r="9" spans="1:4" ht="15.75">
      <c r="A9" s="12" t="s">
        <v>106</v>
      </c>
      <c r="B9" s="13">
        <v>1</v>
      </c>
      <c r="C9" s="14">
        <v>16605000</v>
      </c>
      <c r="D9" s="15" t="s">
        <v>36</v>
      </c>
    </row>
    <row r="10" spans="1:4" ht="15.75">
      <c r="A10" s="16" t="s">
        <v>107</v>
      </c>
      <c r="B10" s="17">
        <v>2</v>
      </c>
      <c r="C10" s="18">
        <v>11801000</v>
      </c>
      <c r="D10" s="19" t="s">
        <v>36</v>
      </c>
    </row>
    <row r="11" spans="1:4" ht="15.75">
      <c r="A11" s="16" t="s">
        <v>67</v>
      </c>
      <c r="B11" s="20" t="s">
        <v>68</v>
      </c>
      <c r="C11" s="18">
        <v>10584046</v>
      </c>
      <c r="D11" s="19" t="s">
        <v>36</v>
      </c>
    </row>
    <row r="12" spans="1:4" ht="15.75">
      <c r="A12" s="16" t="s">
        <v>69</v>
      </c>
      <c r="B12" s="20" t="s">
        <v>70</v>
      </c>
      <c r="C12" s="18">
        <v>1181954</v>
      </c>
      <c r="D12" s="19" t="s">
        <v>36</v>
      </c>
    </row>
    <row r="13" spans="1:4" ht="15.75">
      <c r="A13" s="16" t="s">
        <v>71</v>
      </c>
      <c r="B13" s="17">
        <v>3</v>
      </c>
      <c r="C13" s="18">
        <v>439072</v>
      </c>
      <c r="D13" s="19" t="s">
        <v>36</v>
      </c>
    </row>
    <row r="14" spans="1:4" ht="15.75">
      <c r="A14" s="16" t="s">
        <v>72</v>
      </c>
      <c r="B14" s="20" t="s">
        <v>73</v>
      </c>
      <c r="C14" s="18">
        <v>301909.59</v>
      </c>
      <c r="D14" s="19" t="s">
        <v>36</v>
      </c>
    </row>
    <row r="15" spans="1:4" ht="16.5" thickBot="1">
      <c r="A15" s="21" t="s">
        <v>74</v>
      </c>
      <c r="B15" s="22" t="s">
        <v>75</v>
      </c>
      <c r="C15" s="23">
        <v>4490</v>
      </c>
      <c r="D15" s="24" t="s">
        <v>36</v>
      </c>
    </row>
    <row r="16" spans="1:4" ht="16.5" thickBot="1">
      <c r="A16" s="25"/>
      <c r="B16" s="571" t="s">
        <v>76</v>
      </c>
      <c r="C16" s="571"/>
      <c r="D16" s="572"/>
    </row>
    <row r="17" spans="1:4" ht="15.75">
      <c r="A17" s="26" t="s">
        <v>77</v>
      </c>
      <c r="B17" s="27">
        <v>4</v>
      </c>
      <c r="C17" s="28">
        <v>464</v>
      </c>
      <c r="D17" s="29" t="s">
        <v>78</v>
      </c>
    </row>
    <row r="18" spans="1:4" ht="15.75" customHeight="1">
      <c r="A18" s="16" t="s">
        <v>79</v>
      </c>
      <c r="B18" s="20" t="s">
        <v>80</v>
      </c>
      <c r="C18" s="30">
        <f>PRODUCT(C9/C17)</f>
        <v>35786.637931034486</v>
      </c>
      <c r="D18" s="19" t="s">
        <v>81</v>
      </c>
    </row>
    <row r="19" spans="1:4" ht="15.75">
      <c r="A19" s="16" t="s">
        <v>82</v>
      </c>
      <c r="B19" s="20" t="s">
        <v>83</v>
      </c>
      <c r="C19" s="30">
        <f>PRODUCT(C10/C17)</f>
        <v>25433.189655172413</v>
      </c>
      <c r="D19" s="19" t="s">
        <v>81</v>
      </c>
    </row>
    <row r="20" spans="1:4" ht="15.75">
      <c r="A20" s="16" t="s">
        <v>84</v>
      </c>
      <c r="B20" s="20" t="s">
        <v>85</v>
      </c>
      <c r="C20" s="30">
        <f>PRODUCT(C13/C17)</f>
        <v>946.2758620689655</v>
      </c>
      <c r="D20" s="19" t="s">
        <v>81</v>
      </c>
    </row>
    <row r="21" spans="1:4" ht="16.5" thickBot="1">
      <c r="A21" s="21" t="s">
        <v>86</v>
      </c>
      <c r="B21" s="22" t="s">
        <v>87</v>
      </c>
      <c r="C21" s="31">
        <f>PRODUCT(C14/C17)</f>
        <v>650.6672198275862</v>
      </c>
      <c r="D21" s="24" t="s">
        <v>81</v>
      </c>
    </row>
    <row r="22" spans="1:4" ht="16.5" thickBot="1">
      <c r="A22" s="25"/>
      <c r="B22" s="571" t="s">
        <v>88</v>
      </c>
      <c r="C22" s="573"/>
      <c r="D22" s="574"/>
    </row>
    <row r="23" spans="1:4" ht="15.75" hidden="1">
      <c r="A23" s="32" t="s">
        <v>89</v>
      </c>
      <c r="B23" s="33" t="s">
        <v>90</v>
      </c>
      <c r="C23" s="34"/>
      <c r="D23" s="29" t="s">
        <v>36</v>
      </c>
    </row>
    <row r="24" spans="1:4" ht="15.75" hidden="1">
      <c r="A24" s="16" t="s">
        <v>91</v>
      </c>
      <c r="B24" s="20" t="s">
        <v>90</v>
      </c>
      <c r="C24" s="18"/>
      <c r="D24" s="19" t="s">
        <v>36</v>
      </c>
    </row>
    <row r="25" spans="1:4" ht="15.75" hidden="1">
      <c r="A25" s="16" t="s">
        <v>92</v>
      </c>
      <c r="B25" s="20" t="s">
        <v>90</v>
      </c>
      <c r="C25" s="18"/>
      <c r="D25" s="19" t="s">
        <v>36</v>
      </c>
    </row>
    <row r="26" spans="1:4" ht="15.75" hidden="1">
      <c r="A26" s="16" t="s">
        <v>93</v>
      </c>
      <c r="B26" s="20" t="s">
        <v>90</v>
      </c>
      <c r="C26" s="18"/>
      <c r="D26" s="19" t="s">
        <v>36</v>
      </c>
    </row>
    <row r="27" spans="1:4" ht="15.75">
      <c r="A27" s="35" t="s">
        <v>40</v>
      </c>
      <c r="B27" s="17">
        <v>5</v>
      </c>
      <c r="C27" s="36">
        <v>42.828</v>
      </c>
      <c r="D27" s="19" t="s">
        <v>78</v>
      </c>
    </row>
    <row r="28" spans="1:4" ht="15.75">
      <c r="A28" s="16" t="s">
        <v>94</v>
      </c>
      <c r="B28" s="20" t="s">
        <v>95</v>
      </c>
      <c r="C28" s="36">
        <v>34.752</v>
      </c>
      <c r="D28" s="19" t="s">
        <v>78</v>
      </c>
    </row>
    <row r="29" spans="1:4" ht="15.75">
      <c r="A29" s="16" t="s">
        <v>96</v>
      </c>
      <c r="B29" s="20" t="s">
        <v>97</v>
      </c>
      <c r="C29" s="36">
        <v>8.076</v>
      </c>
      <c r="D29" s="19" t="s">
        <v>78</v>
      </c>
    </row>
    <row r="30" spans="1:4" ht="15.75">
      <c r="A30" s="16" t="s">
        <v>98</v>
      </c>
      <c r="B30" s="20" t="s">
        <v>99</v>
      </c>
      <c r="C30" s="30">
        <f>PRODUCT(C10/C27)</f>
        <v>275544.03661156254</v>
      </c>
      <c r="D30" s="19" t="s">
        <v>81</v>
      </c>
    </row>
    <row r="31" spans="1:4" ht="15.75">
      <c r="A31" s="16" t="s">
        <v>100</v>
      </c>
      <c r="B31" s="20" t="s">
        <v>101</v>
      </c>
      <c r="C31" s="30">
        <f>PRODUCT(C11/C28)</f>
        <v>304559.3347145488</v>
      </c>
      <c r="D31" s="19" t="s">
        <v>81</v>
      </c>
    </row>
    <row r="32" spans="1:4" ht="16.5" thickBot="1">
      <c r="A32" s="37" t="s">
        <v>102</v>
      </c>
      <c r="B32" s="38" t="s">
        <v>103</v>
      </c>
      <c r="C32" s="39">
        <f>PRODUCT(C12/C29)</f>
        <v>146353.88806339772</v>
      </c>
      <c r="D32" s="40" t="s">
        <v>81</v>
      </c>
    </row>
    <row r="33" spans="1:2" ht="15.75">
      <c r="A33" s="41" t="s">
        <v>104</v>
      </c>
      <c r="B33" s="5"/>
    </row>
    <row r="34" spans="1:2" s="42" customFormat="1" ht="15.75">
      <c r="A34" s="3" t="s">
        <v>137</v>
      </c>
      <c r="B34" s="4"/>
    </row>
    <row r="35" ht="15.75">
      <c r="A35" s="2" t="s">
        <v>120</v>
      </c>
    </row>
    <row r="36" spans="1:2" s="42" customFormat="1" ht="15.75">
      <c r="A36" s="43" t="s">
        <v>138</v>
      </c>
      <c r="B36" s="4"/>
    </row>
    <row r="38" spans="1:2" ht="15.75">
      <c r="A38" s="44" t="s">
        <v>328</v>
      </c>
      <c r="B38" s="2" t="s">
        <v>330</v>
      </c>
    </row>
    <row r="39" ht="15.75">
      <c r="B39" s="2"/>
    </row>
    <row r="40" spans="1:2" ht="15.75">
      <c r="A40" s="2" t="s">
        <v>329</v>
      </c>
      <c r="B40" s="2" t="s">
        <v>331</v>
      </c>
    </row>
  </sheetData>
  <sheetProtection password="CC66" sheet="1" objects="1" scenarios="1"/>
  <mergeCells count="3">
    <mergeCell ref="A5:D5"/>
    <mergeCell ref="B16:D16"/>
    <mergeCell ref="B22:D22"/>
  </mergeCells>
  <printOptions/>
  <pageMargins left="0.75" right="0.75" top="1" bottom="1" header="0.4921259845" footer="0.4921259845"/>
  <pageSetup fitToHeight="1" fitToWidth="1" horizontalDpi="600" verticalDpi="600" orientation="landscape" paperSize="9" scale="79" r:id="rId1"/>
  <headerFooter alignWithMargins="0">
    <oddHeader>&amp;RTabulka č . 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workbookViewId="0" topLeftCell="B10">
      <selection activeCell="D54" sqref="D54"/>
    </sheetView>
  </sheetViews>
  <sheetFormatPr defaultColWidth="9.00390625" defaultRowHeight="12.75"/>
  <cols>
    <col min="1" max="1" width="6.625" style="2" customWidth="1"/>
    <col min="2" max="2" width="77.125" style="2" customWidth="1"/>
    <col min="3" max="3" width="11.125" style="2" customWidth="1"/>
    <col min="4" max="4" width="10.375" style="2" customWidth="1"/>
    <col min="5" max="5" width="9.00390625" style="2" customWidth="1"/>
    <col min="6" max="6" width="10.875" style="2" customWidth="1"/>
    <col min="7" max="7" width="10.625" style="2" customWidth="1"/>
    <col min="8" max="8" width="10.00390625" style="2" customWidth="1"/>
    <col min="9" max="9" width="9.75390625" style="2" customWidth="1"/>
    <col min="10" max="10" width="9.25390625" style="2" customWidth="1"/>
    <col min="11" max="11" width="12.375" style="2" customWidth="1"/>
    <col min="12" max="16384" width="9.125" style="2" customWidth="1"/>
  </cols>
  <sheetData>
    <row r="1" spans="1:4" ht="15.75" customHeight="1">
      <c r="A1" s="431" t="s">
        <v>321</v>
      </c>
      <c r="B1" s="432"/>
      <c r="C1" s="1"/>
      <c r="D1" s="1"/>
    </row>
    <row r="2" spans="1:4" ht="14.25" customHeight="1">
      <c r="A2" s="412" t="s">
        <v>322</v>
      </c>
      <c r="B2" s="413"/>
      <c r="C2" s="4"/>
      <c r="D2" s="4"/>
    </row>
    <row r="3" spans="1:4" ht="14.25" customHeight="1">
      <c r="A3" s="3"/>
      <c r="B3" s="42"/>
      <c r="C3" s="4"/>
      <c r="D3" s="4"/>
    </row>
    <row r="5" spans="1:11" ht="15.75">
      <c r="A5" s="6" t="s">
        <v>117</v>
      </c>
      <c r="I5" s="433"/>
      <c r="J5" s="433"/>
      <c r="K5" s="433"/>
    </row>
    <row r="6" ht="16.5" thickBot="1">
      <c r="K6" s="104" t="s">
        <v>4</v>
      </c>
    </row>
    <row r="7" spans="1:11" ht="16.5" thickBot="1">
      <c r="A7" s="108"/>
      <c r="B7" s="109"/>
      <c r="C7" s="419" t="s">
        <v>325</v>
      </c>
      <c r="D7" s="420"/>
      <c r="E7" s="421"/>
      <c r="F7" s="428" t="s">
        <v>326</v>
      </c>
      <c r="G7" s="434"/>
      <c r="H7" s="435"/>
      <c r="I7" s="422" t="s">
        <v>12</v>
      </c>
      <c r="J7" s="437" t="s">
        <v>12</v>
      </c>
      <c r="K7" s="439" t="s">
        <v>16</v>
      </c>
    </row>
    <row r="8" spans="1:11" ht="39" customHeight="1">
      <c r="A8" s="110" t="s">
        <v>7</v>
      </c>
      <c r="B8" s="111" t="s">
        <v>8</v>
      </c>
      <c r="C8" s="112" t="s">
        <v>9</v>
      </c>
      <c r="D8" s="113" t="s">
        <v>10</v>
      </c>
      <c r="E8" s="114" t="s">
        <v>11</v>
      </c>
      <c r="F8" s="207" t="s">
        <v>9</v>
      </c>
      <c r="G8" s="115" t="s">
        <v>10</v>
      </c>
      <c r="H8" s="116" t="s">
        <v>11</v>
      </c>
      <c r="I8" s="436"/>
      <c r="J8" s="438"/>
      <c r="K8" s="440"/>
    </row>
    <row r="9" spans="1:11" ht="16.5" thickBot="1">
      <c r="A9" s="117"/>
      <c r="B9" s="118"/>
      <c r="C9" s="119">
        <v>1</v>
      </c>
      <c r="D9" s="120">
        <v>2</v>
      </c>
      <c r="E9" s="121">
        <v>3</v>
      </c>
      <c r="F9" s="122">
        <v>4</v>
      </c>
      <c r="G9" s="123">
        <v>5</v>
      </c>
      <c r="H9" s="124">
        <v>6</v>
      </c>
      <c r="I9" s="122" t="s">
        <v>13</v>
      </c>
      <c r="J9" s="125" t="s">
        <v>14</v>
      </c>
      <c r="K9" s="126" t="s">
        <v>15</v>
      </c>
    </row>
    <row r="10" spans="1:11" ht="15.75">
      <c r="A10" s="127">
        <v>1</v>
      </c>
      <c r="B10" s="128" t="s">
        <v>27</v>
      </c>
      <c r="C10" s="129"/>
      <c r="D10" s="130"/>
      <c r="E10" s="131">
        <f aca="true" t="shared" si="0" ref="E10:E36">C10+D10</f>
        <v>0</v>
      </c>
      <c r="F10" s="129"/>
      <c r="G10" s="132"/>
      <c r="H10" s="130">
        <f aca="true" t="shared" si="1" ref="H10:H36">F10+G10</f>
        <v>0</v>
      </c>
      <c r="I10" s="133">
        <f aca="true" t="shared" si="2" ref="I10:I36">F10-C10</f>
        <v>0</v>
      </c>
      <c r="J10" s="134">
        <f aca="true" t="shared" si="3" ref="J10:J36">G10-D10</f>
        <v>0</v>
      </c>
      <c r="K10" s="135" t="str">
        <f aca="true" t="shared" si="4" ref="K10:K37">IF(E10=0," ",(H10/E10))</f>
        <v> </v>
      </c>
    </row>
    <row r="11" spans="1:11" ht="15.75">
      <c r="A11" s="136">
        <v>2</v>
      </c>
      <c r="B11" s="128" t="s">
        <v>28</v>
      </c>
      <c r="C11" s="129">
        <v>654.6</v>
      </c>
      <c r="D11" s="130"/>
      <c r="E11" s="131">
        <f t="shared" si="0"/>
        <v>654.6</v>
      </c>
      <c r="F11" s="129">
        <v>807.09</v>
      </c>
      <c r="G11" s="132"/>
      <c r="H11" s="130">
        <f t="shared" si="1"/>
        <v>807.09</v>
      </c>
      <c r="I11" s="137">
        <f t="shared" si="2"/>
        <v>152.49</v>
      </c>
      <c r="J11" s="138">
        <f t="shared" si="3"/>
        <v>0</v>
      </c>
      <c r="K11" s="135">
        <f t="shared" si="4"/>
        <v>1.2329514207149403</v>
      </c>
    </row>
    <row r="12" spans="1:11" ht="15.75">
      <c r="A12" s="136">
        <v>3</v>
      </c>
      <c r="B12" s="139" t="s">
        <v>58</v>
      </c>
      <c r="C12" s="129">
        <v>415.75</v>
      </c>
      <c r="D12" s="130"/>
      <c r="E12" s="131">
        <f t="shared" si="0"/>
        <v>415.75</v>
      </c>
      <c r="F12" s="129">
        <v>314.99</v>
      </c>
      <c r="G12" s="132"/>
      <c r="H12" s="130">
        <f t="shared" si="1"/>
        <v>314.99</v>
      </c>
      <c r="I12" s="137">
        <f t="shared" si="2"/>
        <v>-100.75999999999999</v>
      </c>
      <c r="J12" s="138">
        <f t="shared" si="3"/>
        <v>0</v>
      </c>
      <c r="K12" s="135">
        <f t="shared" si="4"/>
        <v>0.7576428141912207</v>
      </c>
    </row>
    <row r="13" spans="1:11" ht="15.75">
      <c r="A13" s="136">
        <v>4</v>
      </c>
      <c r="B13" s="140" t="s">
        <v>42</v>
      </c>
      <c r="C13" s="141"/>
      <c r="D13" s="142"/>
      <c r="E13" s="131">
        <f t="shared" si="0"/>
        <v>0</v>
      </c>
      <c r="F13" s="141"/>
      <c r="G13" s="143"/>
      <c r="H13" s="130">
        <f t="shared" si="1"/>
        <v>0</v>
      </c>
      <c r="I13" s="137">
        <f t="shared" si="2"/>
        <v>0</v>
      </c>
      <c r="J13" s="138">
        <f t="shared" si="3"/>
        <v>0</v>
      </c>
      <c r="K13" s="135" t="str">
        <f t="shared" si="4"/>
        <v> </v>
      </c>
    </row>
    <row r="14" spans="1:11" ht="15.75">
      <c r="A14" s="136">
        <v>5</v>
      </c>
      <c r="B14" s="144" t="s">
        <v>29</v>
      </c>
      <c r="C14" s="141">
        <v>1198.03</v>
      </c>
      <c r="D14" s="142"/>
      <c r="E14" s="131">
        <f t="shared" si="0"/>
        <v>1198.03</v>
      </c>
      <c r="F14" s="141">
        <v>1163.29</v>
      </c>
      <c r="G14" s="143"/>
      <c r="H14" s="130">
        <f t="shared" si="1"/>
        <v>1163.29</v>
      </c>
      <c r="I14" s="137">
        <f t="shared" si="2"/>
        <v>-34.74000000000001</v>
      </c>
      <c r="J14" s="138">
        <f t="shared" si="3"/>
        <v>0</v>
      </c>
      <c r="K14" s="135">
        <f t="shared" si="4"/>
        <v>0.9710023955994425</v>
      </c>
    </row>
    <row r="15" spans="1:11" ht="15.75">
      <c r="A15" s="136">
        <v>6</v>
      </c>
      <c r="B15" s="144" t="s">
        <v>31</v>
      </c>
      <c r="C15" s="141">
        <v>363.44</v>
      </c>
      <c r="D15" s="142"/>
      <c r="E15" s="131">
        <f t="shared" si="0"/>
        <v>363.44</v>
      </c>
      <c r="F15" s="141">
        <v>447.97</v>
      </c>
      <c r="G15" s="143"/>
      <c r="H15" s="130">
        <f t="shared" si="1"/>
        <v>447.97</v>
      </c>
      <c r="I15" s="137">
        <f t="shared" si="2"/>
        <v>84.53000000000003</v>
      </c>
      <c r="J15" s="138">
        <f t="shared" si="3"/>
        <v>0</v>
      </c>
      <c r="K15" s="135">
        <f t="shared" si="4"/>
        <v>1.2325830948712306</v>
      </c>
    </row>
    <row r="16" spans="1:11" ht="15.75">
      <c r="A16" s="136">
        <v>7</v>
      </c>
      <c r="B16" s="144" t="s">
        <v>32</v>
      </c>
      <c r="C16" s="141">
        <v>90.56</v>
      </c>
      <c r="D16" s="142"/>
      <c r="E16" s="131">
        <f t="shared" si="0"/>
        <v>90.56</v>
      </c>
      <c r="F16" s="141">
        <v>102.73</v>
      </c>
      <c r="G16" s="143"/>
      <c r="H16" s="130">
        <f t="shared" si="1"/>
        <v>102.73</v>
      </c>
      <c r="I16" s="137">
        <f t="shared" si="2"/>
        <v>12.170000000000002</v>
      </c>
      <c r="J16" s="138">
        <f t="shared" si="3"/>
        <v>0</v>
      </c>
      <c r="K16" s="135">
        <f t="shared" si="4"/>
        <v>1.134386042402827</v>
      </c>
    </row>
    <row r="17" spans="1:11" ht="15.75">
      <c r="A17" s="136">
        <v>8</v>
      </c>
      <c r="B17" s="145" t="s">
        <v>30</v>
      </c>
      <c r="C17" s="141">
        <v>718.48</v>
      </c>
      <c r="D17" s="142"/>
      <c r="E17" s="131">
        <f t="shared" si="0"/>
        <v>718.48</v>
      </c>
      <c r="F17" s="141">
        <v>799.65</v>
      </c>
      <c r="G17" s="143"/>
      <c r="H17" s="130">
        <f t="shared" si="1"/>
        <v>799.65</v>
      </c>
      <c r="I17" s="137">
        <f t="shared" si="2"/>
        <v>81.16999999999996</v>
      </c>
      <c r="J17" s="138">
        <f t="shared" si="3"/>
        <v>0</v>
      </c>
      <c r="K17" s="135">
        <f t="shared" si="4"/>
        <v>1.1129746130720408</v>
      </c>
    </row>
    <row r="18" spans="1:11" ht="15.75">
      <c r="A18" s="136">
        <v>9</v>
      </c>
      <c r="B18" s="145" t="s">
        <v>173</v>
      </c>
      <c r="C18" s="141">
        <v>162.12</v>
      </c>
      <c r="D18" s="142"/>
      <c r="E18" s="131">
        <f t="shared" si="0"/>
        <v>162.12</v>
      </c>
      <c r="F18" s="141">
        <v>210.62</v>
      </c>
      <c r="G18" s="143"/>
      <c r="H18" s="130">
        <f t="shared" si="1"/>
        <v>210.62</v>
      </c>
      <c r="I18" s="137">
        <f t="shared" si="2"/>
        <v>48.5</v>
      </c>
      <c r="J18" s="138">
        <f t="shared" si="3"/>
        <v>0</v>
      </c>
      <c r="K18" s="135">
        <f t="shared" si="4"/>
        <v>1.2991611152232914</v>
      </c>
    </row>
    <row r="19" spans="1:11" ht="15.75">
      <c r="A19" s="136">
        <v>10</v>
      </c>
      <c r="B19" s="145" t="s">
        <v>174</v>
      </c>
      <c r="C19" s="141">
        <v>113.27</v>
      </c>
      <c r="D19" s="142"/>
      <c r="E19" s="131">
        <f t="shared" si="0"/>
        <v>113.27</v>
      </c>
      <c r="F19" s="141">
        <v>91.12</v>
      </c>
      <c r="G19" s="143"/>
      <c r="H19" s="130">
        <f t="shared" si="1"/>
        <v>91.12</v>
      </c>
      <c r="I19" s="137">
        <f t="shared" si="2"/>
        <v>-22.14999999999999</v>
      </c>
      <c r="J19" s="138">
        <f t="shared" si="3"/>
        <v>0</v>
      </c>
      <c r="K19" s="135">
        <f t="shared" si="4"/>
        <v>0.8044495453341574</v>
      </c>
    </row>
    <row r="20" spans="1:11" ht="15.75">
      <c r="A20" s="136">
        <v>11</v>
      </c>
      <c r="B20" s="140" t="s">
        <v>43</v>
      </c>
      <c r="C20" s="141">
        <v>57.77</v>
      </c>
      <c r="D20" s="142"/>
      <c r="E20" s="131">
        <f t="shared" si="0"/>
        <v>57.77</v>
      </c>
      <c r="F20" s="141">
        <v>26.67</v>
      </c>
      <c r="G20" s="143"/>
      <c r="H20" s="130">
        <f t="shared" si="1"/>
        <v>26.67</v>
      </c>
      <c r="I20" s="137">
        <f t="shared" si="2"/>
        <v>-31.1</v>
      </c>
      <c r="J20" s="138">
        <f t="shared" si="3"/>
        <v>0</v>
      </c>
      <c r="K20" s="135">
        <f t="shared" si="4"/>
        <v>0.4616583001557902</v>
      </c>
    </row>
    <row r="21" spans="1:11" ht="15.75">
      <c r="A21" s="136">
        <v>12</v>
      </c>
      <c r="B21" s="146" t="s">
        <v>172</v>
      </c>
      <c r="C21" s="141"/>
      <c r="D21" s="142"/>
      <c r="E21" s="131">
        <f t="shared" si="0"/>
        <v>0</v>
      </c>
      <c r="F21" s="141"/>
      <c r="G21" s="143"/>
      <c r="H21" s="130">
        <f t="shared" si="1"/>
        <v>0</v>
      </c>
      <c r="I21" s="137">
        <f t="shared" si="2"/>
        <v>0</v>
      </c>
      <c r="J21" s="138">
        <f t="shared" si="3"/>
        <v>0</v>
      </c>
      <c r="K21" s="135" t="str">
        <f t="shared" si="4"/>
        <v> </v>
      </c>
    </row>
    <row r="22" spans="1:11" ht="15.75">
      <c r="A22" s="136">
        <v>13</v>
      </c>
      <c r="B22" s="145" t="s">
        <v>33</v>
      </c>
      <c r="C22" s="141">
        <v>11110.6</v>
      </c>
      <c r="D22" s="142"/>
      <c r="E22" s="352">
        <f t="shared" si="0"/>
        <v>11110.6</v>
      </c>
      <c r="F22" s="141">
        <v>11805.5</v>
      </c>
      <c r="G22" s="143"/>
      <c r="H22" s="130">
        <f t="shared" si="1"/>
        <v>11805.5</v>
      </c>
      <c r="I22" s="137">
        <f t="shared" si="2"/>
        <v>694.8999999999996</v>
      </c>
      <c r="J22" s="138">
        <f t="shared" si="3"/>
        <v>0</v>
      </c>
      <c r="K22" s="135">
        <f t="shared" si="4"/>
        <v>1.0625438770183429</v>
      </c>
    </row>
    <row r="23" spans="1:11" ht="15.75">
      <c r="A23" s="136">
        <v>14</v>
      </c>
      <c r="B23" s="140" t="s">
        <v>44</v>
      </c>
      <c r="C23" s="141">
        <v>11107</v>
      </c>
      <c r="D23" s="142"/>
      <c r="E23" s="352">
        <f t="shared" si="0"/>
        <v>11107</v>
      </c>
      <c r="F23" s="141">
        <v>11801</v>
      </c>
      <c r="G23" s="143"/>
      <c r="H23" s="130">
        <f t="shared" si="1"/>
        <v>11801</v>
      </c>
      <c r="I23" s="137">
        <f t="shared" si="2"/>
        <v>694</v>
      </c>
      <c r="J23" s="138">
        <f t="shared" si="3"/>
        <v>0</v>
      </c>
      <c r="K23" s="135">
        <f t="shared" si="4"/>
        <v>1.062483118753939</v>
      </c>
    </row>
    <row r="24" spans="1:11" ht="15.75">
      <c r="A24" s="136">
        <v>15</v>
      </c>
      <c r="B24" s="145" t="s">
        <v>45</v>
      </c>
      <c r="C24" s="141">
        <v>4110.41</v>
      </c>
      <c r="D24" s="142"/>
      <c r="E24" s="131">
        <f t="shared" si="0"/>
        <v>4110.41</v>
      </c>
      <c r="F24" s="141">
        <v>4458.06</v>
      </c>
      <c r="G24" s="143"/>
      <c r="H24" s="130">
        <f t="shared" si="1"/>
        <v>4458.06</v>
      </c>
      <c r="I24" s="137">
        <f t="shared" si="2"/>
        <v>347.65000000000055</v>
      </c>
      <c r="J24" s="138">
        <f t="shared" si="3"/>
        <v>0</v>
      </c>
      <c r="K24" s="135">
        <f t="shared" si="4"/>
        <v>1.0845779374806894</v>
      </c>
    </row>
    <row r="25" spans="1:11" ht="15.75">
      <c r="A25" s="136">
        <v>16</v>
      </c>
      <c r="B25" s="145" t="s">
        <v>175</v>
      </c>
      <c r="C25" s="141">
        <v>3884.38</v>
      </c>
      <c r="D25" s="142"/>
      <c r="E25" s="131">
        <f t="shared" si="0"/>
        <v>3884.38</v>
      </c>
      <c r="F25" s="141">
        <v>4129.61</v>
      </c>
      <c r="G25" s="143"/>
      <c r="H25" s="130">
        <f t="shared" si="1"/>
        <v>4129.61</v>
      </c>
      <c r="I25" s="137">
        <f t="shared" si="2"/>
        <v>245.22999999999956</v>
      </c>
      <c r="J25" s="138">
        <f t="shared" si="3"/>
        <v>0</v>
      </c>
      <c r="K25" s="135">
        <f t="shared" si="4"/>
        <v>1.0631323402962634</v>
      </c>
    </row>
    <row r="26" spans="1:11" ht="15.75">
      <c r="A26" s="136">
        <v>17</v>
      </c>
      <c r="B26" s="145" t="s">
        <v>176</v>
      </c>
      <c r="C26" s="141">
        <v>100.04</v>
      </c>
      <c r="D26" s="142"/>
      <c r="E26" s="131">
        <f t="shared" si="0"/>
        <v>100.04</v>
      </c>
      <c r="F26" s="141">
        <v>90.3</v>
      </c>
      <c r="G26" s="143"/>
      <c r="H26" s="130">
        <f t="shared" si="1"/>
        <v>90.3</v>
      </c>
      <c r="I26" s="137">
        <f>F26-C26</f>
        <v>-9.740000000000009</v>
      </c>
      <c r="J26" s="138">
        <f>G26-D26</f>
        <v>0</v>
      </c>
      <c r="K26" s="135">
        <f t="shared" si="4"/>
        <v>0.902638944422231</v>
      </c>
    </row>
    <row r="27" spans="1:11" ht="15.75">
      <c r="A27" s="136">
        <v>18</v>
      </c>
      <c r="B27" s="145" t="s">
        <v>46</v>
      </c>
      <c r="C27" s="141"/>
      <c r="D27" s="142"/>
      <c r="E27" s="131">
        <f t="shared" si="0"/>
        <v>0</v>
      </c>
      <c r="F27" s="141">
        <v>0.54</v>
      </c>
      <c r="G27" s="143"/>
      <c r="H27" s="130">
        <f t="shared" si="1"/>
        <v>0.54</v>
      </c>
      <c r="I27" s="137">
        <f t="shared" si="2"/>
        <v>0.54</v>
      </c>
      <c r="J27" s="138">
        <f t="shared" si="3"/>
        <v>0</v>
      </c>
      <c r="K27" s="135" t="str">
        <f t="shared" si="4"/>
        <v> </v>
      </c>
    </row>
    <row r="28" spans="1:11" ht="15.75">
      <c r="A28" s="136">
        <v>19</v>
      </c>
      <c r="B28" s="145" t="s">
        <v>47</v>
      </c>
      <c r="C28" s="141">
        <v>163.29</v>
      </c>
      <c r="D28" s="142"/>
      <c r="E28" s="131">
        <f t="shared" si="0"/>
        <v>163.29</v>
      </c>
      <c r="F28" s="141">
        <v>150.55</v>
      </c>
      <c r="G28" s="143"/>
      <c r="H28" s="130">
        <f t="shared" si="1"/>
        <v>150.55</v>
      </c>
      <c r="I28" s="137">
        <f t="shared" si="2"/>
        <v>-12.73999999999998</v>
      </c>
      <c r="J28" s="138">
        <f t="shared" si="3"/>
        <v>0</v>
      </c>
      <c r="K28" s="135">
        <f t="shared" si="4"/>
        <v>0.9219793006307797</v>
      </c>
    </row>
    <row r="29" spans="1:11" ht="15.75">
      <c r="A29" s="136">
        <v>20</v>
      </c>
      <c r="B29" s="147" t="s">
        <v>48</v>
      </c>
      <c r="C29" s="141"/>
      <c r="D29" s="142"/>
      <c r="E29" s="131">
        <f t="shared" si="0"/>
        <v>0</v>
      </c>
      <c r="F29" s="141"/>
      <c r="G29" s="143"/>
      <c r="H29" s="130">
        <f t="shared" si="1"/>
        <v>0</v>
      </c>
      <c r="I29" s="137">
        <f t="shared" si="2"/>
        <v>0</v>
      </c>
      <c r="J29" s="138">
        <f t="shared" si="3"/>
        <v>0</v>
      </c>
      <c r="K29" s="135" t="str">
        <f t="shared" si="4"/>
        <v> </v>
      </c>
    </row>
    <row r="30" spans="1:11" ht="15.75">
      <c r="A30" s="136">
        <v>21</v>
      </c>
      <c r="B30" s="145" t="s">
        <v>177</v>
      </c>
      <c r="C30" s="141"/>
      <c r="D30" s="142"/>
      <c r="E30" s="131">
        <f t="shared" si="0"/>
        <v>0</v>
      </c>
      <c r="F30" s="141"/>
      <c r="G30" s="143"/>
      <c r="H30" s="130">
        <f t="shared" si="1"/>
        <v>0</v>
      </c>
      <c r="I30" s="137">
        <f t="shared" si="2"/>
        <v>0</v>
      </c>
      <c r="J30" s="138">
        <f t="shared" si="3"/>
        <v>0</v>
      </c>
      <c r="K30" s="135" t="str">
        <f t="shared" si="4"/>
        <v> </v>
      </c>
    </row>
    <row r="31" spans="1:11" ht="15.75">
      <c r="A31" s="136">
        <v>22</v>
      </c>
      <c r="B31" s="145" t="s">
        <v>178</v>
      </c>
      <c r="C31" s="141">
        <v>137.31</v>
      </c>
      <c r="D31" s="142"/>
      <c r="E31" s="131">
        <f t="shared" si="0"/>
        <v>137.31</v>
      </c>
      <c r="F31" s="141">
        <v>137.9</v>
      </c>
      <c r="G31" s="143"/>
      <c r="H31" s="130">
        <f t="shared" si="1"/>
        <v>137.9</v>
      </c>
      <c r="I31" s="137">
        <f t="shared" si="2"/>
        <v>0.5900000000000034</v>
      </c>
      <c r="J31" s="138">
        <f t="shared" si="3"/>
        <v>0</v>
      </c>
      <c r="K31" s="135">
        <f t="shared" si="4"/>
        <v>1.0042968465515987</v>
      </c>
    </row>
    <row r="32" spans="1:11" ht="15.75">
      <c r="A32" s="136">
        <v>23</v>
      </c>
      <c r="B32" s="145" t="s">
        <v>179</v>
      </c>
      <c r="C32" s="141">
        <v>60.45</v>
      </c>
      <c r="D32" s="143"/>
      <c r="E32" s="131">
        <f t="shared" si="0"/>
        <v>60.45</v>
      </c>
      <c r="F32" s="143">
        <v>24.45</v>
      </c>
      <c r="G32" s="143"/>
      <c r="H32" s="130">
        <f t="shared" si="1"/>
        <v>24.45</v>
      </c>
      <c r="I32" s="137">
        <f t="shared" si="2"/>
        <v>-36</v>
      </c>
      <c r="J32" s="138">
        <f t="shared" si="3"/>
        <v>0</v>
      </c>
      <c r="K32" s="135">
        <f t="shared" si="4"/>
        <v>0.4044665012406948</v>
      </c>
    </row>
    <row r="33" spans="1:11" ht="15.75">
      <c r="A33" s="136">
        <v>24</v>
      </c>
      <c r="B33" s="145" t="s">
        <v>180</v>
      </c>
      <c r="C33" s="141"/>
      <c r="D33" s="143"/>
      <c r="E33" s="131">
        <f t="shared" si="0"/>
        <v>0</v>
      </c>
      <c r="F33" s="143">
        <v>23.65</v>
      </c>
      <c r="G33" s="143"/>
      <c r="H33" s="130">
        <f t="shared" si="1"/>
        <v>23.65</v>
      </c>
      <c r="I33" s="137">
        <f t="shared" si="2"/>
        <v>23.65</v>
      </c>
      <c r="J33" s="138">
        <f t="shared" si="3"/>
        <v>0</v>
      </c>
      <c r="K33" s="135" t="str">
        <f t="shared" si="4"/>
        <v> </v>
      </c>
    </row>
    <row r="34" spans="1:11" ht="15.75">
      <c r="A34" s="136">
        <v>25</v>
      </c>
      <c r="B34" s="145" t="s">
        <v>181</v>
      </c>
      <c r="C34" s="141"/>
      <c r="D34" s="143"/>
      <c r="E34" s="131">
        <f t="shared" si="0"/>
        <v>0</v>
      </c>
      <c r="F34" s="143"/>
      <c r="G34" s="143"/>
      <c r="H34" s="130">
        <f t="shared" si="1"/>
        <v>0</v>
      </c>
      <c r="I34" s="137">
        <f t="shared" si="2"/>
        <v>0</v>
      </c>
      <c r="J34" s="138">
        <f t="shared" si="3"/>
        <v>0</v>
      </c>
      <c r="K34" s="135" t="str">
        <f t="shared" si="4"/>
        <v> </v>
      </c>
    </row>
    <row r="35" spans="1:11" ht="15.75">
      <c r="A35" s="136">
        <v>26</v>
      </c>
      <c r="B35" s="145" t="s">
        <v>182</v>
      </c>
      <c r="C35" s="141"/>
      <c r="D35" s="142"/>
      <c r="E35" s="131">
        <f t="shared" si="0"/>
        <v>0</v>
      </c>
      <c r="F35" s="148"/>
      <c r="G35" s="143"/>
      <c r="H35" s="130">
        <f t="shared" si="1"/>
        <v>0</v>
      </c>
      <c r="I35" s="137">
        <f t="shared" si="2"/>
        <v>0</v>
      </c>
      <c r="J35" s="138">
        <f t="shared" si="3"/>
        <v>0</v>
      </c>
      <c r="K35" s="135" t="str">
        <f t="shared" si="4"/>
        <v> </v>
      </c>
    </row>
    <row r="36" spans="1:11" ht="16.5" thickBot="1">
      <c r="A36" s="208">
        <v>27</v>
      </c>
      <c r="B36" s="145" t="s">
        <v>49</v>
      </c>
      <c r="C36" s="141"/>
      <c r="D36" s="142"/>
      <c r="E36" s="131">
        <f t="shared" si="0"/>
        <v>0</v>
      </c>
      <c r="F36" s="141"/>
      <c r="G36" s="143"/>
      <c r="H36" s="130">
        <f t="shared" si="1"/>
        <v>0</v>
      </c>
      <c r="I36" s="149">
        <f t="shared" si="2"/>
        <v>0</v>
      </c>
      <c r="J36" s="138">
        <f t="shared" si="3"/>
        <v>0</v>
      </c>
      <c r="K36" s="150" t="str">
        <f t="shared" si="4"/>
        <v> </v>
      </c>
    </row>
    <row r="37" spans="1:11" ht="16.5" thickBot="1">
      <c r="A37" s="151">
        <v>28</v>
      </c>
      <c r="B37" s="152" t="s">
        <v>122</v>
      </c>
      <c r="C37" s="153">
        <f>SUM(C10,C11,C14,C15,C16,C17,C22,C24,C27,C28,C29,C30,C31,C36)</f>
        <v>18546.720000000005</v>
      </c>
      <c r="D37" s="106">
        <f aca="true" t="shared" si="5" ref="D37:I37">SUM(D10,D11,D14,D15,D16,D17,D22,D24,D27,D28,D29,D30,D31,D36)</f>
        <v>0</v>
      </c>
      <c r="E37" s="353">
        <f t="shared" si="5"/>
        <v>18546.720000000005</v>
      </c>
      <c r="F37" s="153">
        <f t="shared" si="5"/>
        <v>19873.280000000002</v>
      </c>
      <c r="G37" s="106">
        <f t="shared" si="5"/>
        <v>0</v>
      </c>
      <c r="H37" s="154">
        <f t="shared" si="5"/>
        <v>19873.280000000002</v>
      </c>
      <c r="I37" s="155">
        <f t="shared" si="5"/>
        <v>1326.56</v>
      </c>
      <c r="J37" s="154">
        <f>SUM(J10,J11,J14,J15,J16,J17,J22,J24,J27,J28,J29,J30,J31,J36)</f>
        <v>0</v>
      </c>
      <c r="K37" s="354">
        <f t="shared" si="4"/>
        <v>1.0715253155274893</v>
      </c>
    </row>
    <row r="38" spans="1:11" ht="15.75">
      <c r="A38" s="99"/>
      <c r="B38" s="41"/>
      <c r="C38" s="156"/>
      <c r="D38" s="156"/>
      <c r="E38" s="156"/>
      <c r="F38" s="156"/>
      <c r="G38" s="156"/>
      <c r="H38" s="156"/>
      <c r="I38" s="156"/>
      <c r="J38" s="156"/>
      <c r="K38" s="98"/>
    </row>
    <row r="39" spans="1:11" ht="15.75">
      <c r="A39" s="426" t="s">
        <v>119</v>
      </c>
      <c r="B39" s="426"/>
      <c r="C39" s="426"/>
      <c r="D39" s="426"/>
      <c r="E39" s="426"/>
      <c r="F39" s="426"/>
      <c r="J39" s="427"/>
      <c r="K39" s="427"/>
    </row>
    <row r="40" ht="16.5" thickBot="1">
      <c r="K40" s="104" t="s">
        <v>4</v>
      </c>
    </row>
    <row r="41" spans="1:11" ht="16.5" thickBot="1">
      <c r="A41" s="108"/>
      <c r="B41" s="109"/>
      <c r="C41" s="428" t="str">
        <f>C7</f>
        <v>rok 2006</v>
      </c>
      <c r="D41" s="429"/>
      <c r="E41" s="430"/>
      <c r="F41" s="428" t="str">
        <f>F7</f>
        <v>rok 2007</v>
      </c>
      <c r="G41" s="429"/>
      <c r="H41" s="430"/>
      <c r="I41" s="157"/>
      <c r="J41" s="158"/>
      <c r="K41" s="157"/>
    </row>
    <row r="42" spans="1:11" ht="35.25" customHeight="1">
      <c r="A42" s="159" t="s">
        <v>7</v>
      </c>
      <c r="B42" s="160" t="s">
        <v>8</v>
      </c>
      <c r="C42" s="161" t="s">
        <v>9</v>
      </c>
      <c r="D42" s="115" t="s">
        <v>10</v>
      </c>
      <c r="E42" s="116" t="s">
        <v>11</v>
      </c>
      <c r="F42" s="162" t="s">
        <v>9</v>
      </c>
      <c r="G42" s="163" t="s">
        <v>10</v>
      </c>
      <c r="H42" s="114" t="s">
        <v>11</v>
      </c>
      <c r="I42" s="164" t="s">
        <v>12</v>
      </c>
      <c r="J42" s="116" t="s">
        <v>12</v>
      </c>
      <c r="K42" s="165" t="s">
        <v>0</v>
      </c>
    </row>
    <row r="43" spans="1:11" ht="16.5" thickBot="1">
      <c r="A43" s="166"/>
      <c r="B43" s="120"/>
      <c r="C43" s="119">
        <v>1</v>
      </c>
      <c r="D43" s="167">
        <v>2</v>
      </c>
      <c r="E43" s="168">
        <v>3</v>
      </c>
      <c r="F43" s="169">
        <v>4</v>
      </c>
      <c r="G43" s="170">
        <v>5</v>
      </c>
      <c r="H43" s="171">
        <v>6</v>
      </c>
      <c r="I43" s="172" t="s">
        <v>13</v>
      </c>
      <c r="J43" s="125" t="s">
        <v>14</v>
      </c>
      <c r="K43" s="126" t="s">
        <v>15</v>
      </c>
    </row>
    <row r="44" spans="1:11" ht="16.5" thickBot="1">
      <c r="A44" s="173">
        <v>1</v>
      </c>
      <c r="B44" s="174" t="s">
        <v>121</v>
      </c>
      <c r="C44" s="153">
        <v>42.95</v>
      </c>
      <c r="D44" s="106">
        <v>0</v>
      </c>
      <c r="E44" s="206">
        <f>C44+D44</f>
        <v>42.95</v>
      </c>
      <c r="F44" s="194">
        <v>33.33</v>
      </c>
      <c r="G44" s="154"/>
      <c r="H44" s="107">
        <f>F44+G44</f>
        <v>33.33</v>
      </c>
      <c r="I44" s="176">
        <f>F44-C44</f>
        <v>-9.620000000000005</v>
      </c>
      <c r="J44" s="177">
        <f>G44-D44</f>
        <v>0</v>
      </c>
      <c r="K44" s="178">
        <f>IF(E44=0," ",(H44/E44))</f>
        <v>0.7760186263096623</v>
      </c>
    </row>
    <row r="47" ht="15.75">
      <c r="A47" s="44"/>
    </row>
    <row r="51" spans="1:4" ht="15.75">
      <c r="A51" s="44" t="s">
        <v>328</v>
      </c>
      <c r="D51" s="2" t="s">
        <v>330</v>
      </c>
    </row>
    <row r="53" spans="1:4" ht="15.75">
      <c r="A53" s="2" t="s">
        <v>329</v>
      </c>
      <c r="D53" s="2" t="s">
        <v>333</v>
      </c>
    </row>
  </sheetData>
  <sheetProtection password="C4D0" sheet="1" objects="1" scenarios="1"/>
  <mergeCells count="12">
    <mergeCell ref="A1:B1"/>
    <mergeCell ref="A2:B2"/>
    <mergeCell ref="I5:K5"/>
    <mergeCell ref="C7:E7"/>
    <mergeCell ref="F7:H7"/>
    <mergeCell ref="I7:I8"/>
    <mergeCell ref="J7:J8"/>
    <mergeCell ref="K7:K8"/>
    <mergeCell ref="A39:F39"/>
    <mergeCell ref="J39:K39"/>
    <mergeCell ref="C41:E41"/>
    <mergeCell ref="F41:H41"/>
  </mergeCells>
  <printOptions/>
  <pageMargins left="0.984251968503937" right="0.984251968503937" top="0.3937007874015748" bottom="0.1968503937007874" header="0.2755905511811024" footer="0.35433070866141736"/>
  <pageSetup fitToHeight="1" fitToWidth="1" horizontalDpi="600" verticalDpi="600" orientation="landscape" paperSize="9" scale="64" r:id="rId1"/>
  <headerFooter alignWithMargins="0">
    <oddHeader>&amp;RTabulky č. 2 a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workbookViewId="0" topLeftCell="A9">
      <selection activeCell="A37" sqref="A37:H37"/>
    </sheetView>
  </sheetViews>
  <sheetFormatPr defaultColWidth="9.00390625" defaultRowHeight="12.75"/>
  <cols>
    <col min="1" max="1" width="27.875" style="2" customWidth="1"/>
    <col min="2" max="2" width="25.125" style="2" customWidth="1"/>
    <col min="3" max="3" width="18.75390625" style="2" customWidth="1"/>
    <col min="4" max="8" width="13.625" style="2" customWidth="1"/>
    <col min="9" max="16384" width="9.125" style="2" customWidth="1"/>
  </cols>
  <sheetData>
    <row r="1" spans="1:8" s="42" customFormat="1" ht="15.75" customHeight="1">
      <c r="A1" s="412" t="s">
        <v>321</v>
      </c>
      <c r="B1" s="413"/>
      <c r="C1" s="414"/>
      <c r="D1" s="414"/>
      <c r="E1" s="414"/>
      <c r="F1" s="414"/>
      <c r="G1" s="414"/>
      <c r="H1" s="414"/>
    </row>
    <row r="2" spans="1:4" s="42" customFormat="1" ht="14.25" customHeight="1">
      <c r="A2" s="412" t="s">
        <v>324</v>
      </c>
      <c r="B2" s="413"/>
      <c r="C2" s="4"/>
      <c r="D2" s="4"/>
    </row>
    <row r="3" spans="1:5" ht="14.25" customHeight="1">
      <c r="A3" s="3"/>
      <c r="B3" s="42"/>
      <c r="C3" s="209"/>
      <c r="D3" s="99"/>
      <c r="E3" s="99"/>
    </row>
    <row r="4" spans="3:5" ht="15.75">
      <c r="C4" s="209"/>
      <c r="D4" s="99"/>
      <c r="E4" s="99"/>
    </row>
    <row r="5" spans="1:2" ht="15.75">
      <c r="A5" s="6" t="s">
        <v>113</v>
      </c>
      <c r="B5" s="6"/>
    </row>
    <row r="6" ht="16.5" thickBot="1">
      <c r="D6" s="2" t="s">
        <v>59</v>
      </c>
    </row>
    <row r="7" spans="1:4" ht="15.75" customHeight="1">
      <c r="A7" s="481" t="s">
        <v>1</v>
      </c>
      <c r="B7" s="482"/>
      <c r="C7" s="496" t="s">
        <v>325</v>
      </c>
      <c r="D7" s="496" t="s">
        <v>326</v>
      </c>
    </row>
    <row r="8" spans="1:4" ht="16.5" thickBot="1">
      <c r="A8" s="483"/>
      <c r="B8" s="484"/>
      <c r="C8" s="497"/>
      <c r="D8" s="497"/>
    </row>
    <row r="9" spans="1:4" ht="15.75">
      <c r="A9" s="481" t="s">
        <v>230</v>
      </c>
      <c r="B9" s="482"/>
      <c r="C9" s="498">
        <v>2504</v>
      </c>
      <c r="D9" s="498">
        <v>2801</v>
      </c>
    </row>
    <row r="10" spans="1:7" ht="15.75">
      <c r="A10" s="487"/>
      <c r="B10" s="488"/>
      <c r="C10" s="495"/>
      <c r="D10" s="495"/>
      <c r="E10" s="103"/>
      <c r="G10" s="103"/>
    </row>
    <row r="11" spans="1:4" ht="15.75">
      <c r="A11" s="489" t="s">
        <v>231</v>
      </c>
      <c r="B11" s="491"/>
      <c r="C11" s="494">
        <v>15908.8</v>
      </c>
      <c r="D11" s="494">
        <v>16632.46</v>
      </c>
    </row>
    <row r="12" spans="1:7" ht="31.5" customHeight="1">
      <c r="A12" s="492"/>
      <c r="B12" s="493"/>
      <c r="C12" s="495"/>
      <c r="D12" s="495"/>
      <c r="E12" s="103"/>
      <c r="G12" s="103"/>
    </row>
    <row r="13" spans="1:7" ht="15.75">
      <c r="A13" s="489" t="s">
        <v>232</v>
      </c>
      <c r="B13" s="490"/>
      <c r="C13" s="485">
        <v>28.55</v>
      </c>
      <c r="D13" s="485">
        <v>98</v>
      </c>
      <c r="G13" s="103"/>
    </row>
    <row r="14" spans="1:7" ht="16.5" thickBot="1">
      <c r="A14" s="483"/>
      <c r="B14" s="484"/>
      <c r="C14" s="486"/>
      <c r="D14" s="486"/>
      <c r="G14" s="103"/>
    </row>
    <row r="15" spans="1:4" ht="15.75">
      <c r="A15" s="481" t="s">
        <v>2</v>
      </c>
      <c r="B15" s="482"/>
      <c r="C15" s="470">
        <f>SUM(C9:C14)</f>
        <v>18441.35</v>
      </c>
      <c r="D15" s="470">
        <f>SUM(D9:D14)</f>
        <v>19531.46</v>
      </c>
    </row>
    <row r="16" spans="1:4" ht="16.5" thickBot="1">
      <c r="A16" s="483"/>
      <c r="B16" s="484"/>
      <c r="C16" s="471"/>
      <c r="D16" s="471"/>
    </row>
    <row r="17" spans="1:4" ht="15.75">
      <c r="A17" s="41"/>
      <c r="B17" s="41"/>
      <c r="C17" s="99"/>
      <c r="D17" s="99"/>
    </row>
    <row r="18" spans="1:4" ht="15.75">
      <c r="A18" s="41"/>
      <c r="B18" s="41"/>
      <c r="C18" s="99"/>
      <c r="D18" s="99"/>
    </row>
    <row r="19" spans="1:7" ht="15.75">
      <c r="A19" s="42"/>
      <c r="B19" s="42"/>
      <c r="C19" s="42"/>
      <c r="D19" s="99"/>
      <c r="E19" s="214"/>
      <c r="F19" s="214"/>
      <c r="G19" s="214"/>
    </row>
    <row r="20" spans="1:5" ht="15.75">
      <c r="A20" s="198" t="s">
        <v>197</v>
      </c>
      <c r="B20" s="198"/>
      <c r="C20" s="198"/>
      <c r="D20" s="198"/>
      <c r="E20" s="198"/>
    </row>
    <row r="21" ht="16.5" thickBot="1">
      <c r="H21" s="104" t="s">
        <v>5</v>
      </c>
    </row>
    <row r="22" spans="1:8" ht="15.75">
      <c r="A22" s="448" t="s">
        <v>195</v>
      </c>
      <c r="B22" s="449"/>
      <c r="C22" s="467" t="s">
        <v>334</v>
      </c>
      <c r="D22" s="468"/>
      <c r="E22" s="468"/>
      <c r="F22" s="468"/>
      <c r="G22" s="468"/>
      <c r="H22" s="469"/>
    </row>
    <row r="23" spans="1:8" ht="18.75" customHeight="1">
      <c r="A23" s="450"/>
      <c r="B23" s="451"/>
      <c r="C23" s="454" t="s">
        <v>191</v>
      </c>
      <c r="D23" s="474" t="s">
        <v>194</v>
      </c>
      <c r="E23" s="475"/>
      <c r="F23" s="475"/>
      <c r="G23" s="475"/>
      <c r="H23" s="476"/>
    </row>
    <row r="24" spans="1:8" ht="31.5" customHeight="1">
      <c r="A24" s="450"/>
      <c r="B24" s="451"/>
      <c r="C24" s="455"/>
      <c r="D24" s="243" t="s">
        <v>189</v>
      </c>
      <c r="E24" s="243" t="s">
        <v>54</v>
      </c>
      <c r="F24" s="244" t="s">
        <v>52</v>
      </c>
      <c r="G24" s="245" t="s">
        <v>53</v>
      </c>
      <c r="H24" s="472" t="s">
        <v>192</v>
      </c>
    </row>
    <row r="25" spans="1:8" ht="18" customHeight="1">
      <c r="A25" s="450"/>
      <c r="B25" s="451"/>
      <c r="C25" s="455"/>
      <c r="D25" s="246">
        <v>261</v>
      </c>
      <c r="E25" s="246">
        <v>241</v>
      </c>
      <c r="F25" s="210">
        <v>245</v>
      </c>
      <c r="G25" s="247">
        <v>243</v>
      </c>
      <c r="H25" s="473"/>
    </row>
    <row r="26" spans="1:8" ht="18" customHeight="1" thickBot="1">
      <c r="A26" s="452"/>
      <c r="B26" s="453"/>
      <c r="C26" s="456"/>
      <c r="D26" s="445" t="s">
        <v>196</v>
      </c>
      <c r="E26" s="446"/>
      <c r="F26" s="446"/>
      <c r="G26" s="446"/>
      <c r="H26" s="447"/>
    </row>
    <row r="27" spans="1:8" s="6" customFormat="1" ht="16.5" thickBot="1">
      <c r="A27" s="479" t="s">
        <v>184</v>
      </c>
      <c r="B27" s="480"/>
      <c r="C27" s="221" t="s">
        <v>190</v>
      </c>
      <c r="D27" s="232">
        <v>11826</v>
      </c>
      <c r="E27" s="233">
        <v>2101020.58</v>
      </c>
      <c r="F27" s="233">
        <v>0</v>
      </c>
      <c r="G27" s="234">
        <v>185209</v>
      </c>
      <c r="H27" s="212" t="s">
        <v>190</v>
      </c>
    </row>
    <row r="28" spans="1:8" ht="48" customHeight="1">
      <c r="A28" s="477" t="s">
        <v>335</v>
      </c>
      <c r="B28" s="478"/>
      <c r="C28" s="235">
        <v>1322381</v>
      </c>
      <c r="D28" s="222">
        <v>5931</v>
      </c>
      <c r="E28" s="223">
        <v>1316450</v>
      </c>
      <c r="F28" s="223"/>
      <c r="G28" s="224" t="s">
        <v>190</v>
      </c>
      <c r="H28" s="240">
        <f>C28-SUM(D28:G28)</f>
        <v>0</v>
      </c>
    </row>
    <row r="29" spans="1:8" ht="15.75">
      <c r="A29" s="457" t="s">
        <v>185</v>
      </c>
      <c r="B29" s="458"/>
      <c r="C29" s="236">
        <v>31000</v>
      </c>
      <c r="D29" s="225"/>
      <c r="E29" s="223">
        <v>31000</v>
      </c>
      <c r="F29" s="223"/>
      <c r="G29" s="224" t="s">
        <v>190</v>
      </c>
      <c r="H29" s="241">
        <f>C29-SUM(D29:G29)</f>
        <v>0</v>
      </c>
    </row>
    <row r="30" spans="1:8" ht="15.75">
      <c r="A30" s="459" t="s">
        <v>186</v>
      </c>
      <c r="B30" s="460"/>
      <c r="C30" s="236">
        <v>209575.68</v>
      </c>
      <c r="D30" s="225">
        <v>867</v>
      </c>
      <c r="E30" s="226"/>
      <c r="F30" s="226"/>
      <c r="G30" s="227">
        <v>185208.68</v>
      </c>
      <c r="H30" s="241">
        <f>C30-SUM(D30:G30)</f>
        <v>23500</v>
      </c>
    </row>
    <row r="31" spans="1:8" ht="15.75">
      <c r="A31" s="459" t="s">
        <v>187</v>
      </c>
      <c r="B31" s="460"/>
      <c r="C31" s="236">
        <v>171824.25</v>
      </c>
      <c r="D31" s="225"/>
      <c r="E31" s="226">
        <v>171824.25</v>
      </c>
      <c r="F31" s="226"/>
      <c r="G31" s="228" t="s">
        <v>190</v>
      </c>
      <c r="H31" s="241">
        <f>C31-SUM(D31:G31)</f>
        <v>0</v>
      </c>
    </row>
    <row r="32" spans="1:8" ht="16.5" thickBot="1">
      <c r="A32" s="461" t="s">
        <v>188</v>
      </c>
      <c r="B32" s="462"/>
      <c r="C32" s="237">
        <v>443130.31</v>
      </c>
      <c r="D32" s="229"/>
      <c r="E32" s="230">
        <v>443130.31</v>
      </c>
      <c r="F32" s="230"/>
      <c r="G32" s="231" t="s">
        <v>190</v>
      </c>
      <c r="H32" s="242">
        <f>C32-SUM(D32:G32)</f>
        <v>0</v>
      </c>
    </row>
    <row r="33" spans="1:8" ht="16.5" thickBot="1">
      <c r="A33" s="463" t="s">
        <v>336</v>
      </c>
      <c r="B33" s="464"/>
      <c r="C33" s="216">
        <f aca="true" t="shared" si="0" ref="C33:H33">SUM(C28:C32)</f>
        <v>2177911.2399999998</v>
      </c>
      <c r="D33" s="216">
        <f t="shared" si="0"/>
        <v>6798</v>
      </c>
      <c r="E33" s="216">
        <f t="shared" si="0"/>
        <v>1962404.56</v>
      </c>
      <c r="F33" s="216">
        <f t="shared" si="0"/>
        <v>0</v>
      </c>
      <c r="G33" s="217">
        <f t="shared" si="0"/>
        <v>185208.68</v>
      </c>
      <c r="H33" s="220">
        <f t="shared" si="0"/>
        <v>23500</v>
      </c>
    </row>
    <row r="34" spans="1:8" ht="16.5" thickBot="1">
      <c r="A34" s="465" t="s">
        <v>183</v>
      </c>
      <c r="B34" s="466"/>
      <c r="C34" s="211" t="s">
        <v>190</v>
      </c>
      <c r="D34" s="218">
        <f>D27-D33</f>
        <v>5028</v>
      </c>
      <c r="E34" s="218">
        <f>E27-E33</f>
        <v>138616.02000000002</v>
      </c>
      <c r="F34" s="218">
        <f>F27-F33</f>
        <v>0</v>
      </c>
      <c r="G34" s="218">
        <f>G27-G33</f>
        <v>0.3200000000069849</v>
      </c>
      <c r="H34" s="212" t="s">
        <v>190</v>
      </c>
    </row>
    <row r="35" spans="1:8" ht="15.75">
      <c r="A35" s="355" t="s">
        <v>337</v>
      </c>
      <c r="B35" s="355"/>
      <c r="C35" s="355"/>
      <c r="D35" s="355"/>
      <c r="E35" s="355"/>
      <c r="F35" s="355"/>
      <c r="G35" s="355"/>
      <c r="H35" s="355"/>
    </row>
    <row r="36" spans="1:8" ht="15.75">
      <c r="A36" s="70"/>
      <c r="B36" s="239"/>
      <c r="C36" s="239"/>
      <c r="D36" s="239"/>
      <c r="E36" s="239"/>
      <c r="F36" s="239"/>
      <c r="G36" s="239"/>
      <c r="H36" s="239"/>
    </row>
    <row r="37" spans="1:8" ht="15.75">
      <c r="A37" s="443" t="s">
        <v>193</v>
      </c>
      <c r="B37" s="444"/>
      <c r="C37" s="444"/>
      <c r="D37" s="444"/>
      <c r="E37" s="444"/>
      <c r="F37" s="444"/>
      <c r="G37" s="444"/>
      <c r="H37" s="444"/>
    </row>
    <row r="38" spans="1:8" ht="30.75" customHeight="1">
      <c r="A38" s="441" t="s">
        <v>198</v>
      </c>
      <c r="B38" s="442"/>
      <c r="C38" s="442"/>
      <c r="D38" s="442"/>
      <c r="E38" s="442"/>
      <c r="F38" s="442"/>
      <c r="G38" s="442"/>
      <c r="H38" s="442"/>
    </row>
    <row r="40" spans="1:4" ht="15.75">
      <c r="A40" s="44" t="s">
        <v>328</v>
      </c>
      <c r="D40" s="2" t="s">
        <v>330</v>
      </c>
    </row>
    <row r="42" spans="1:4" ht="15.75">
      <c r="A42" s="2" t="s">
        <v>329</v>
      </c>
      <c r="D42" s="2" t="s">
        <v>333</v>
      </c>
    </row>
  </sheetData>
  <sheetProtection password="C4D0" sheet="1" objects="1" scenarios="1"/>
  <mergeCells count="33">
    <mergeCell ref="C9:C10"/>
    <mergeCell ref="A7:B8"/>
    <mergeCell ref="C7:C8"/>
    <mergeCell ref="D9:D10"/>
    <mergeCell ref="A1:H1"/>
    <mergeCell ref="D13:D14"/>
    <mergeCell ref="A9:B10"/>
    <mergeCell ref="A13:B14"/>
    <mergeCell ref="A11:B12"/>
    <mergeCell ref="C11:C12"/>
    <mergeCell ref="D11:D12"/>
    <mergeCell ref="C13:C14"/>
    <mergeCell ref="A2:B2"/>
    <mergeCell ref="D7:D8"/>
    <mergeCell ref="A34:B34"/>
    <mergeCell ref="C22:H22"/>
    <mergeCell ref="C15:C16"/>
    <mergeCell ref="D15:D16"/>
    <mergeCell ref="H24:H25"/>
    <mergeCell ref="D23:H23"/>
    <mergeCell ref="A28:B28"/>
    <mergeCell ref="A27:B27"/>
    <mergeCell ref="A15:B16"/>
    <mergeCell ref="A38:H38"/>
    <mergeCell ref="A37:H37"/>
    <mergeCell ref="D26:H26"/>
    <mergeCell ref="A22:B26"/>
    <mergeCell ref="C23:C26"/>
    <mergeCell ref="A29:B29"/>
    <mergeCell ref="A30:B30"/>
    <mergeCell ref="A31:B31"/>
    <mergeCell ref="A32:B32"/>
    <mergeCell ref="A33:B33"/>
  </mergeCells>
  <printOptions/>
  <pageMargins left="0.984251968503937" right="0.984251968503937" top="0.3937007874015748" bottom="0.1968503937007874" header="0.2755905511811024" footer="0.35433070866141736"/>
  <pageSetup fitToHeight="1" fitToWidth="1" horizontalDpi="600" verticalDpi="600" orientation="landscape" paperSize="9" scale="75" r:id="rId1"/>
  <headerFooter alignWithMargins="0">
    <oddHeader xml:space="preserve">&amp;RTabulky č. 4, 5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workbookViewId="0" topLeftCell="A1">
      <selection activeCell="A26" sqref="A26:H26"/>
    </sheetView>
  </sheetViews>
  <sheetFormatPr defaultColWidth="9.00390625" defaultRowHeight="12.75"/>
  <cols>
    <col min="1" max="1" width="7.375" style="2" customWidth="1"/>
    <col min="2" max="2" width="6.75390625" style="2" customWidth="1"/>
    <col min="3" max="3" width="6.625" style="2" customWidth="1"/>
    <col min="4" max="4" width="41.875" style="2" customWidth="1"/>
    <col min="5" max="5" width="5.625" style="2" customWidth="1"/>
    <col min="6" max="6" width="22.625" style="2" customWidth="1"/>
    <col min="7" max="7" width="20.25390625" style="2" customWidth="1"/>
    <col min="8" max="8" width="14.625" style="2" customWidth="1"/>
    <col min="9" max="16384" width="9.125" style="2" customWidth="1"/>
  </cols>
  <sheetData>
    <row r="1" spans="1:8" s="42" customFormat="1" ht="15.75" customHeight="1">
      <c r="A1" s="412" t="s">
        <v>321</v>
      </c>
      <c r="B1" s="414"/>
      <c r="C1" s="414"/>
      <c r="D1" s="414"/>
      <c r="E1" s="414"/>
      <c r="F1" s="414"/>
      <c r="G1" s="414"/>
      <c r="H1" s="414"/>
    </row>
    <row r="2" spans="1:7" s="42" customFormat="1" ht="14.25" customHeight="1">
      <c r="A2" s="412" t="s">
        <v>322</v>
      </c>
      <c r="B2" s="414"/>
      <c r="C2" s="414"/>
      <c r="D2" s="414"/>
      <c r="E2" s="414"/>
      <c r="F2" s="414"/>
      <c r="G2" s="414"/>
    </row>
    <row r="4" spans="4:7" ht="15.75">
      <c r="D4" s="41"/>
      <c r="E4" s="41"/>
      <c r="F4" s="99"/>
      <c r="G4" s="99"/>
    </row>
    <row r="5" spans="4:11" ht="15.75">
      <c r="D5" s="426" t="s">
        <v>134</v>
      </c>
      <c r="E5" s="426"/>
      <c r="F5" s="541"/>
      <c r="G5" s="541"/>
      <c r="H5" s="541"/>
      <c r="I5" s="541"/>
      <c r="J5" s="541"/>
      <c r="K5" s="541"/>
    </row>
    <row r="6" ht="16.5" thickBot="1">
      <c r="H6" s="104" t="s">
        <v>5</v>
      </c>
    </row>
    <row r="7" spans="1:8" ht="15.75">
      <c r="A7" s="544" t="s">
        <v>61</v>
      </c>
      <c r="B7" s="467"/>
      <c r="C7" s="467"/>
      <c r="D7" s="467"/>
      <c r="E7" s="253" t="s">
        <v>114</v>
      </c>
      <c r="F7" s="254" t="s">
        <v>325</v>
      </c>
      <c r="G7" s="254" t="s">
        <v>326</v>
      </c>
      <c r="H7" s="255" t="s">
        <v>108</v>
      </c>
    </row>
    <row r="8" spans="1:8" ht="16.5" thickBot="1">
      <c r="A8" s="290" t="s">
        <v>233</v>
      </c>
      <c r="B8" s="277"/>
      <c r="C8" s="277"/>
      <c r="D8" s="277"/>
      <c r="E8" s="184">
        <v>1</v>
      </c>
      <c r="F8" s="258"/>
      <c r="G8" s="258"/>
      <c r="H8" s="260"/>
    </row>
    <row r="9" spans="1:8" ht="16.5" thickBot="1">
      <c r="A9" s="534" t="s">
        <v>199</v>
      </c>
      <c r="B9" s="272" t="s">
        <v>200</v>
      </c>
      <c r="C9" s="273"/>
      <c r="D9" s="273"/>
      <c r="E9" s="274">
        <v>2</v>
      </c>
      <c r="F9" s="275">
        <f>SUM(F10:F15)</f>
        <v>0</v>
      </c>
      <c r="G9" s="275">
        <f>SUM(G10:G15)</f>
        <v>0</v>
      </c>
      <c r="H9" s="276">
        <f>SUM(H10:H15)</f>
        <v>0</v>
      </c>
    </row>
    <row r="10" spans="1:8" ht="15.75">
      <c r="A10" s="535"/>
      <c r="B10" s="529" t="s">
        <v>206</v>
      </c>
      <c r="C10" s="542" t="s">
        <v>205</v>
      </c>
      <c r="D10" s="543"/>
      <c r="E10" s="215">
        <v>3</v>
      </c>
      <c r="F10" s="270">
        <v>0</v>
      </c>
      <c r="G10" s="270">
        <v>0</v>
      </c>
      <c r="H10" s="271">
        <f aca="true" t="shared" si="0" ref="H10:H15">G10-F10</f>
        <v>0</v>
      </c>
    </row>
    <row r="11" spans="1:8" ht="15.75">
      <c r="A11" s="535"/>
      <c r="B11" s="530"/>
      <c r="C11" s="540" t="s">
        <v>204</v>
      </c>
      <c r="D11" s="524"/>
      <c r="E11" s="199">
        <v>4</v>
      </c>
      <c r="F11" s="256">
        <v>0</v>
      </c>
      <c r="G11" s="256">
        <v>0</v>
      </c>
      <c r="H11" s="257">
        <f t="shared" si="0"/>
        <v>0</v>
      </c>
    </row>
    <row r="12" spans="1:8" ht="15.75">
      <c r="A12" s="535"/>
      <c r="B12" s="530"/>
      <c r="C12" s="540" t="s">
        <v>203</v>
      </c>
      <c r="D12" s="524"/>
      <c r="E12" s="199">
        <v>5</v>
      </c>
      <c r="F12" s="256">
        <v>0</v>
      </c>
      <c r="G12" s="256">
        <v>0</v>
      </c>
      <c r="H12" s="257">
        <f t="shared" si="0"/>
        <v>0</v>
      </c>
    </row>
    <row r="13" spans="1:8" ht="15.75">
      <c r="A13" s="535"/>
      <c r="B13" s="530"/>
      <c r="C13" s="540" t="s">
        <v>201</v>
      </c>
      <c r="D13" s="524"/>
      <c r="E13" s="199">
        <v>6</v>
      </c>
      <c r="F13" s="256">
        <v>0</v>
      </c>
      <c r="G13" s="256">
        <v>0</v>
      </c>
      <c r="H13" s="257">
        <f t="shared" si="0"/>
        <v>0</v>
      </c>
    </row>
    <row r="14" spans="1:8" ht="15.75">
      <c r="A14" s="535"/>
      <c r="B14" s="530"/>
      <c r="C14" s="540" t="s">
        <v>207</v>
      </c>
      <c r="D14" s="524"/>
      <c r="E14" s="199">
        <v>7</v>
      </c>
      <c r="F14" s="256">
        <v>0</v>
      </c>
      <c r="G14" s="256">
        <v>0</v>
      </c>
      <c r="H14" s="257">
        <f t="shared" si="0"/>
        <v>0</v>
      </c>
    </row>
    <row r="15" spans="1:8" ht="16.5" thickBot="1">
      <c r="A15" s="535"/>
      <c r="B15" s="531"/>
      <c r="C15" s="538" t="s">
        <v>202</v>
      </c>
      <c r="D15" s="539"/>
      <c r="E15" s="79">
        <v>8</v>
      </c>
      <c r="F15" s="259">
        <v>0</v>
      </c>
      <c r="G15" s="259">
        <v>0</v>
      </c>
      <c r="H15" s="260">
        <f t="shared" si="0"/>
        <v>0</v>
      </c>
    </row>
    <row r="16" spans="1:8" ht="16.5" thickBot="1">
      <c r="A16" s="536"/>
      <c r="B16" s="532" t="s">
        <v>217</v>
      </c>
      <c r="C16" s="533"/>
      <c r="D16" s="533"/>
      <c r="E16" s="264">
        <v>9</v>
      </c>
      <c r="F16" s="265">
        <v>0</v>
      </c>
      <c r="G16" s="265">
        <v>0</v>
      </c>
      <c r="H16" s="266">
        <f>G16-F16</f>
        <v>0</v>
      </c>
    </row>
    <row r="17" spans="1:8" ht="15.75" customHeight="1" thickBot="1">
      <c r="A17" s="513" t="s">
        <v>216</v>
      </c>
      <c r="B17" s="537"/>
      <c r="C17" s="537"/>
      <c r="D17" s="537"/>
      <c r="E17" s="261">
        <v>10</v>
      </c>
      <c r="F17" s="262">
        <v>0</v>
      </c>
      <c r="G17" s="262">
        <v>0</v>
      </c>
      <c r="H17" s="263">
        <f>G17-F17</f>
        <v>0</v>
      </c>
    </row>
    <row r="18" spans="1:8" ht="15.75" customHeight="1" thickBot="1">
      <c r="A18" s="527" t="s">
        <v>123</v>
      </c>
      <c r="B18" s="528"/>
      <c r="C18" s="528"/>
      <c r="D18" s="528"/>
      <c r="E18" s="105">
        <v>11</v>
      </c>
      <c r="F18" s="267">
        <v>0</v>
      </c>
      <c r="G18" s="268">
        <v>0</v>
      </c>
      <c r="H18" s="269">
        <f>G18-F18</f>
        <v>0</v>
      </c>
    </row>
    <row r="19" spans="1:8" ht="15.75">
      <c r="A19" s="249"/>
      <c r="B19" s="250"/>
      <c r="C19" s="250"/>
      <c r="D19" s="250"/>
      <c r="E19" s="179"/>
      <c r="F19" s="251"/>
      <c r="G19" s="252"/>
      <c r="H19" s="252"/>
    </row>
    <row r="20" spans="1:8" ht="15.75">
      <c r="A20" s="413" t="s">
        <v>62</v>
      </c>
      <c r="B20" s="414"/>
      <c r="C20" s="414"/>
      <c r="D20" s="414"/>
      <c r="E20" s="414"/>
      <c r="F20" s="414"/>
      <c r="G20" s="414"/>
      <c r="H20" s="414"/>
    </row>
    <row r="21" spans="1:8" ht="15.75">
      <c r="A21" s="525" t="s">
        <v>208</v>
      </c>
      <c r="B21" s="526"/>
      <c r="C21" s="526"/>
      <c r="D21" s="526"/>
      <c r="E21" s="526"/>
      <c r="F21" s="526"/>
      <c r="G21" s="526"/>
      <c r="H21" s="526"/>
    </row>
    <row r="22" spans="1:8" ht="15.75">
      <c r="A22" s="413" t="s">
        <v>209</v>
      </c>
      <c r="B22" s="414"/>
      <c r="C22" s="414"/>
      <c r="D22" s="414"/>
      <c r="E22" s="414"/>
      <c r="F22" s="414"/>
      <c r="G22" s="414"/>
      <c r="H22" s="414"/>
    </row>
    <row r="23" spans="1:8" ht="15.75">
      <c r="A23" s="413" t="s">
        <v>210</v>
      </c>
      <c r="B23" s="414"/>
      <c r="C23" s="414"/>
      <c r="D23" s="414"/>
      <c r="E23" s="414"/>
      <c r="F23" s="414"/>
      <c r="G23" s="414"/>
      <c r="H23" s="414"/>
    </row>
    <row r="24" spans="1:8" ht="15.75">
      <c r="A24" s="413" t="s">
        <v>211</v>
      </c>
      <c r="B24" s="414"/>
      <c r="C24" s="414"/>
      <c r="D24" s="414"/>
      <c r="E24" s="414"/>
      <c r="F24" s="414"/>
      <c r="G24" s="414"/>
      <c r="H24" s="414"/>
    </row>
    <row r="25" spans="1:8" ht="15.75">
      <c r="A25" s="413" t="s">
        <v>212</v>
      </c>
      <c r="B25" s="414"/>
      <c r="C25" s="414"/>
      <c r="D25" s="414"/>
      <c r="E25" s="414"/>
      <c r="F25" s="414"/>
      <c r="G25" s="414"/>
      <c r="H25" s="414"/>
    </row>
    <row r="26" spans="1:8" ht="15.75">
      <c r="A26" s="413" t="s">
        <v>213</v>
      </c>
      <c r="B26" s="414"/>
      <c r="C26" s="414"/>
      <c r="D26" s="414"/>
      <c r="E26" s="414"/>
      <c r="F26" s="414"/>
      <c r="G26" s="414"/>
      <c r="H26" s="414"/>
    </row>
    <row r="27" spans="1:8" ht="15.75">
      <c r="A27" s="413" t="s">
        <v>214</v>
      </c>
      <c r="B27" s="414"/>
      <c r="C27" s="414"/>
      <c r="D27" s="414"/>
      <c r="E27" s="414"/>
      <c r="F27" s="414"/>
      <c r="G27" s="414"/>
      <c r="H27" s="414"/>
    </row>
    <row r="28" spans="1:8" ht="15.75">
      <c r="A28" s="413" t="s">
        <v>215</v>
      </c>
      <c r="B28" s="414"/>
      <c r="C28" s="414"/>
      <c r="D28" s="414"/>
      <c r="E28" s="414"/>
      <c r="F28" s="414"/>
      <c r="G28" s="414"/>
      <c r="H28" s="414"/>
    </row>
    <row r="29" spans="1:8" ht="48" customHeight="1">
      <c r="A29" s="511" t="s">
        <v>236</v>
      </c>
      <c r="B29" s="512"/>
      <c r="C29" s="512"/>
      <c r="D29" s="512"/>
      <c r="E29" s="512"/>
      <c r="F29" s="512"/>
      <c r="G29" s="512"/>
      <c r="H29" s="512"/>
    </row>
    <row r="31" spans="1:8" ht="15.75">
      <c r="A31" s="42"/>
      <c r="B31" s="238"/>
      <c r="C31" s="238"/>
      <c r="D31" s="238"/>
      <c r="E31" s="238"/>
      <c r="F31" s="238"/>
      <c r="G31" s="238"/>
      <c r="H31" s="238"/>
    </row>
    <row r="32" spans="4:7" ht="15.75">
      <c r="D32" s="41"/>
      <c r="E32" s="41"/>
      <c r="F32" s="99"/>
      <c r="G32" s="99"/>
    </row>
    <row r="33" spans="4:10" ht="15.75">
      <c r="D33" s="198" t="s">
        <v>135</v>
      </c>
      <c r="E33" s="198"/>
      <c r="F33" s="197"/>
      <c r="G33" s="197"/>
      <c r="H33" s="197"/>
      <c r="I33" s="197"/>
      <c r="J33" s="197"/>
    </row>
    <row r="34" spans="4:10" ht="16.5" thickBot="1">
      <c r="D34" s="42"/>
      <c r="E34" s="42"/>
      <c r="F34" s="42"/>
      <c r="G34" s="42"/>
      <c r="H34" s="42"/>
      <c r="I34" s="42"/>
      <c r="J34" s="42"/>
    </row>
    <row r="35" spans="1:10" ht="16.5" thickBot="1">
      <c r="A35" s="515" t="s">
        <v>61</v>
      </c>
      <c r="B35" s="516"/>
      <c r="C35" s="516"/>
      <c r="D35" s="516"/>
      <c r="E35" s="261" t="s">
        <v>114</v>
      </c>
      <c r="F35" s="261" t="s">
        <v>124</v>
      </c>
      <c r="G35" s="219" t="s">
        <v>36</v>
      </c>
      <c r="J35" s="42"/>
    </row>
    <row r="36" spans="1:10" ht="15.75" customHeight="1" thickBot="1">
      <c r="A36" s="517" t="s">
        <v>220</v>
      </c>
      <c r="B36" s="518"/>
      <c r="C36" s="518"/>
      <c r="D36" s="518"/>
      <c r="E36" s="213">
        <v>1</v>
      </c>
      <c r="F36" s="285"/>
      <c r="G36" s="281"/>
      <c r="J36" s="42"/>
    </row>
    <row r="37" spans="1:10" ht="15.75">
      <c r="A37" s="521" t="s">
        <v>41</v>
      </c>
      <c r="B37" s="519" t="s">
        <v>222</v>
      </c>
      <c r="C37" s="520"/>
      <c r="D37" s="520"/>
      <c r="E37" s="279">
        <v>2</v>
      </c>
      <c r="F37" s="286">
        <v>0</v>
      </c>
      <c r="G37" s="280">
        <f>SUM(G38:G40)</f>
        <v>0</v>
      </c>
      <c r="J37" s="42"/>
    </row>
    <row r="38" spans="1:10" ht="15.75">
      <c r="A38" s="522"/>
      <c r="B38" s="505" t="s">
        <v>41</v>
      </c>
      <c r="C38" s="524" t="s">
        <v>218</v>
      </c>
      <c r="D38" s="524"/>
      <c r="E38" s="199">
        <v>3</v>
      </c>
      <c r="F38" s="287">
        <v>0</v>
      </c>
      <c r="G38" s="278">
        <v>0</v>
      </c>
      <c r="J38" s="42"/>
    </row>
    <row r="39" spans="1:10" ht="15.75">
      <c r="A39" s="522"/>
      <c r="B39" s="506"/>
      <c r="C39" s="499" t="s">
        <v>206</v>
      </c>
      <c r="D39" s="248" t="s">
        <v>221</v>
      </c>
      <c r="E39" s="199">
        <v>4</v>
      </c>
      <c r="F39" s="287">
        <v>0</v>
      </c>
      <c r="G39" s="278">
        <v>0</v>
      </c>
      <c r="J39" s="42"/>
    </row>
    <row r="40" spans="1:10" ht="15.75">
      <c r="A40" s="522"/>
      <c r="B40" s="506"/>
      <c r="C40" s="499"/>
      <c r="D40" s="248" t="s">
        <v>223</v>
      </c>
      <c r="E40" s="199">
        <v>5</v>
      </c>
      <c r="F40" s="287">
        <v>0</v>
      </c>
      <c r="G40" s="278">
        <v>0</v>
      </c>
      <c r="J40" s="42"/>
    </row>
    <row r="41" spans="1:10" ht="15.75">
      <c r="A41" s="522"/>
      <c r="B41" s="507"/>
      <c r="C41" s="508" t="s">
        <v>224</v>
      </c>
      <c r="D41" s="501"/>
      <c r="E41" s="199">
        <v>6</v>
      </c>
      <c r="F41" s="287">
        <v>0</v>
      </c>
      <c r="G41" s="278">
        <v>0</v>
      </c>
      <c r="J41" s="42"/>
    </row>
    <row r="42" spans="1:10" ht="15.75">
      <c r="A42" s="522"/>
      <c r="B42" s="459" t="s">
        <v>225</v>
      </c>
      <c r="C42" s="500"/>
      <c r="D42" s="501"/>
      <c r="E42" s="199">
        <v>7</v>
      </c>
      <c r="F42" s="287">
        <v>0</v>
      </c>
      <c r="G42" s="278">
        <v>0</v>
      </c>
      <c r="J42" s="42"/>
    </row>
    <row r="43" spans="1:10" ht="15.75">
      <c r="A43" s="522"/>
      <c r="B43" s="459" t="s">
        <v>226</v>
      </c>
      <c r="C43" s="500"/>
      <c r="D43" s="501"/>
      <c r="E43" s="199">
        <v>8</v>
      </c>
      <c r="F43" s="287">
        <v>0</v>
      </c>
      <c r="G43" s="278">
        <v>0</v>
      </c>
      <c r="J43" s="42"/>
    </row>
    <row r="44" spans="1:10" ht="16.5" thickBot="1">
      <c r="A44" s="523"/>
      <c r="B44" s="502" t="s">
        <v>219</v>
      </c>
      <c r="C44" s="503"/>
      <c r="D44" s="504"/>
      <c r="E44" s="79">
        <v>9</v>
      </c>
      <c r="F44" s="288">
        <v>0</v>
      </c>
      <c r="G44" s="283">
        <v>0</v>
      </c>
      <c r="J44" s="42"/>
    </row>
    <row r="45" spans="1:10" ht="16.5" thickBot="1">
      <c r="A45" s="513" t="s">
        <v>123</v>
      </c>
      <c r="B45" s="514"/>
      <c r="C45" s="514"/>
      <c r="D45" s="514"/>
      <c r="E45" s="123">
        <v>10</v>
      </c>
      <c r="F45" s="284">
        <v>0</v>
      </c>
      <c r="G45" s="282">
        <v>0</v>
      </c>
      <c r="J45" s="42"/>
    </row>
    <row r="46" spans="5:10" ht="15.75">
      <c r="E46" s="42"/>
      <c r="F46" s="42"/>
      <c r="G46" s="42"/>
      <c r="H46" s="42"/>
      <c r="I46" s="42"/>
      <c r="J46" s="42"/>
    </row>
    <row r="47" spans="1:10" ht="15.75">
      <c r="A47" s="42" t="s">
        <v>62</v>
      </c>
      <c r="E47" s="42"/>
      <c r="F47" s="42"/>
      <c r="G47" s="42"/>
      <c r="H47" s="42"/>
      <c r="I47" s="42"/>
      <c r="J47" s="42"/>
    </row>
    <row r="48" spans="1:10" ht="15.75">
      <c r="A48" s="42" t="s">
        <v>228</v>
      </c>
      <c r="E48" s="42"/>
      <c r="F48" s="42"/>
      <c r="G48" s="42"/>
      <c r="H48" s="42"/>
      <c r="I48" s="42"/>
      <c r="J48" s="42"/>
    </row>
    <row r="49" spans="1:10" ht="15.75" customHeight="1">
      <c r="A49" s="413" t="s">
        <v>227</v>
      </c>
      <c r="B49" s="414"/>
      <c r="C49" s="414"/>
      <c r="D49" s="414"/>
      <c r="E49" s="414"/>
      <c r="F49" s="414"/>
      <c r="G49" s="414"/>
      <c r="H49" s="42"/>
      <c r="I49" s="42"/>
      <c r="J49" s="42"/>
    </row>
    <row r="50" spans="1:10" ht="31.5" customHeight="1">
      <c r="A50" s="509" t="s">
        <v>158</v>
      </c>
      <c r="B50" s="510"/>
      <c r="C50" s="510"/>
      <c r="D50" s="510"/>
      <c r="E50" s="510"/>
      <c r="F50" s="510"/>
      <c r="G50" s="510"/>
      <c r="H50" s="42"/>
      <c r="I50" s="42"/>
      <c r="J50" s="42"/>
    </row>
    <row r="53" spans="1:6" ht="15.75">
      <c r="A53" s="44" t="s">
        <v>328</v>
      </c>
      <c r="F53" s="2" t="s">
        <v>330</v>
      </c>
    </row>
    <row r="55" spans="1:6" ht="15.75">
      <c r="A55" s="2" t="s">
        <v>329</v>
      </c>
      <c r="F55" s="2" t="s">
        <v>333</v>
      </c>
    </row>
  </sheetData>
  <sheetProtection password="CC66" sheet="1" objects="1" scenarios="1"/>
  <mergeCells count="39">
    <mergeCell ref="D5:K5"/>
    <mergeCell ref="C10:D10"/>
    <mergeCell ref="A7:D7"/>
    <mergeCell ref="A1:H1"/>
    <mergeCell ref="A2:G2"/>
    <mergeCell ref="A18:D18"/>
    <mergeCell ref="B10:B15"/>
    <mergeCell ref="B16:D16"/>
    <mergeCell ref="A9:A16"/>
    <mergeCell ref="A17:D17"/>
    <mergeCell ref="C15:D15"/>
    <mergeCell ref="C12:D12"/>
    <mergeCell ref="C13:D13"/>
    <mergeCell ref="C14:D14"/>
    <mergeCell ref="C11:D11"/>
    <mergeCell ref="A20:H20"/>
    <mergeCell ref="A21:H21"/>
    <mergeCell ref="A22:H22"/>
    <mergeCell ref="A23:H23"/>
    <mergeCell ref="A24:H24"/>
    <mergeCell ref="A25:H25"/>
    <mergeCell ref="A26:H26"/>
    <mergeCell ref="A27:H27"/>
    <mergeCell ref="A49:G49"/>
    <mergeCell ref="A50:G50"/>
    <mergeCell ref="A29:H29"/>
    <mergeCell ref="A28:H28"/>
    <mergeCell ref="A45:D45"/>
    <mergeCell ref="A35:D35"/>
    <mergeCell ref="A36:D36"/>
    <mergeCell ref="B37:D37"/>
    <mergeCell ref="A37:A44"/>
    <mergeCell ref="C38:D38"/>
    <mergeCell ref="C39:C40"/>
    <mergeCell ref="B43:D43"/>
    <mergeCell ref="B42:D42"/>
    <mergeCell ref="B44:D44"/>
    <mergeCell ref="B38:B41"/>
    <mergeCell ref="C41:D41"/>
  </mergeCells>
  <printOptions/>
  <pageMargins left="0.984251968503937" right="0.984251968503937" top="0.3937007874015748" bottom="0.1968503937007874" header="0.2755905511811024" footer="0.35433070866141736"/>
  <pageSetup fitToHeight="1" fitToWidth="1" horizontalDpi="600" verticalDpi="600" orientation="landscape" paperSize="9" scale="61" r:id="rId1"/>
  <headerFooter alignWithMargins="0">
    <oddHeader>&amp;RTabulky č. 6, 6a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workbookViewId="0" topLeftCell="A1">
      <selection activeCell="G21" sqref="G21"/>
    </sheetView>
  </sheetViews>
  <sheetFormatPr defaultColWidth="9.00390625" defaultRowHeight="12.75"/>
  <cols>
    <col min="1" max="1" width="40.00390625" style="2" customWidth="1"/>
    <col min="2" max="2" width="11.75390625" style="2" customWidth="1"/>
    <col min="3" max="3" width="4.25390625" style="2" customWidth="1"/>
    <col min="4" max="4" width="39.625" style="2" customWidth="1"/>
    <col min="5" max="5" width="11.75390625" style="2" customWidth="1"/>
    <col min="6" max="16384" width="9.125" style="2" customWidth="1"/>
  </cols>
  <sheetData>
    <row r="1" s="42" customFormat="1" ht="15.75">
      <c r="A1" s="295" t="s">
        <v>338</v>
      </c>
    </row>
    <row r="2" s="42" customFormat="1" ht="15.75">
      <c r="A2" s="295" t="s">
        <v>339</v>
      </c>
    </row>
    <row r="3" ht="15.75">
      <c r="E3" s="296"/>
    </row>
    <row r="4" spans="1:5" ht="15.75">
      <c r="A4" s="433"/>
      <c r="B4" s="433"/>
      <c r="C4" s="433"/>
      <c r="D4" s="433"/>
      <c r="E4" s="433"/>
    </row>
    <row r="5" spans="1:5" ht="15.75">
      <c r="A5" s="545" t="s">
        <v>237</v>
      </c>
      <c r="B5" s="433"/>
      <c r="C5" s="433"/>
      <c r="D5" s="433"/>
      <c r="E5" s="413"/>
    </row>
    <row r="6" spans="1:5" ht="15.75">
      <c r="A6" s="545" t="s">
        <v>349</v>
      </c>
      <c r="B6" s="433"/>
      <c r="C6" s="433"/>
      <c r="D6" s="433"/>
      <c r="E6" s="413"/>
    </row>
    <row r="7" spans="1:5" ht="15.75">
      <c r="A7" s="5"/>
      <c r="B7" s="4"/>
      <c r="C7" s="4"/>
      <c r="D7" s="4"/>
      <c r="E7" s="42"/>
    </row>
    <row r="8" spans="1:5" ht="15.75">
      <c r="A8" s="5"/>
      <c r="B8" s="4"/>
      <c r="C8" s="4"/>
      <c r="D8" s="4"/>
      <c r="E8" s="42"/>
    </row>
    <row r="10" spans="1:5" ht="24.75" customHeight="1">
      <c r="A10" s="297" t="s">
        <v>238</v>
      </c>
      <c r="B10" s="298" t="s">
        <v>17</v>
      </c>
      <c r="C10" s="299"/>
      <c r="D10" s="300" t="s">
        <v>3</v>
      </c>
      <c r="E10" s="298" t="s">
        <v>18</v>
      </c>
    </row>
    <row r="11" spans="1:5" ht="15.75" customHeight="1">
      <c r="A11" s="301" t="s">
        <v>340</v>
      </c>
      <c r="B11" s="302">
        <v>309.58</v>
      </c>
      <c r="C11" s="303"/>
      <c r="D11" s="304" t="s">
        <v>341</v>
      </c>
      <c r="E11" s="302">
        <v>226.47</v>
      </c>
    </row>
    <row r="12" spans="1:5" ht="13.5" customHeight="1">
      <c r="A12" s="305" t="s">
        <v>19</v>
      </c>
      <c r="B12" s="302"/>
      <c r="C12" s="303"/>
      <c r="D12" s="302" t="s">
        <v>19</v>
      </c>
      <c r="E12" s="302"/>
    </row>
    <row r="13" spans="1:5" ht="13.5" customHeight="1">
      <c r="A13" s="305" t="s">
        <v>239</v>
      </c>
      <c r="B13" s="302">
        <v>150.55</v>
      </c>
      <c r="C13" s="303"/>
      <c r="D13" s="302" t="s">
        <v>240</v>
      </c>
      <c r="E13" s="302">
        <v>235.32</v>
      </c>
    </row>
    <row r="14" spans="1:5" ht="13.5" customHeight="1">
      <c r="A14" s="305" t="s">
        <v>241</v>
      </c>
      <c r="B14" s="302"/>
      <c r="C14" s="303"/>
      <c r="D14" s="302" t="s">
        <v>242</v>
      </c>
      <c r="E14" s="302"/>
    </row>
    <row r="15" spans="1:5" ht="13.5" customHeight="1">
      <c r="A15" s="305" t="s">
        <v>243</v>
      </c>
      <c r="B15" s="302"/>
      <c r="C15" s="303"/>
      <c r="D15" s="302"/>
      <c r="E15" s="302"/>
    </row>
    <row r="16" spans="1:5" ht="13.5" customHeight="1">
      <c r="A16" s="305" t="s">
        <v>244</v>
      </c>
      <c r="B16" s="302"/>
      <c r="C16" s="303"/>
      <c r="D16" s="302"/>
      <c r="E16" s="302"/>
    </row>
    <row r="17" spans="1:5" ht="27.75" customHeight="1">
      <c r="A17" s="305" t="s">
        <v>274</v>
      </c>
      <c r="B17" s="302"/>
      <c r="C17" s="303"/>
      <c r="D17" s="302"/>
      <c r="E17" s="302"/>
    </row>
    <row r="18" spans="1:5" ht="13.5" customHeight="1">
      <c r="A18" s="305" t="s">
        <v>245</v>
      </c>
      <c r="B18" s="302"/>
      <c r="C18" s="303"/>
      <c r="D18" s="302"/>
      <c r="E18" s="302"/>
    </row>
    <row r="19" spans="1:5" ht="13.5" customHeight="1">
      <c r="A19" s="305" t="s">
        <v>246</v>
      </c>
      <c r="B19" s="302"/>
      <c r="C19" s="303"/>
      <c r="D19" s="302"/>
      <c r="E19" s="302"/>
    </row>
    <row r="20" spans="1:5" ht="15.75" customHeight="1">
      <c r="A20" s="301" t="s">
        <v>20</v>
      </c>
      <c r="B20" s="302">
        <f>B11+SUM(B13:B19)</f>
        <v>460.13</v>
      </c>
      <c r="C20" s="303"/>
      <c r="D20" s="304" t="s">
        <v>20</v>
      </c>
      <c r="E20" s="302">
        <f>E11+SUM(E13:E19)</f>
        <v>461.78999999999996</v>
      </c>
    </row>
    <row r="21" spans="1:5" ht="13.5" customHeight="1">
      <c r="A21" s="305" t="s">
        <v>21</v>
      </c>
      <c r="B21" s="302"/>
      <c r="C21" s="303"/>
      <c r="D21" s="302" t="s">
        <v>21</v>
      </c>
      <c r="E21" s="302"/>
    </row>
    <row r="22" spans="1:5" ht="13.5" customHeight="1">
      <c r="A22" s="305" t="s">
        <v>247</v>
      </c>
      <c r="B22" s="302"/>
      <c r="C22" s="303"/>
      <c r="D22" s="302" t="s">
        <v>248</v>
      </c>
      <c r="E22" s="302">
        <v>34.4</v>
      </c>
    </row>
    <row r="23" spans="1:5" ht="13.5" customHeight="1">
      <c r="A23" s="305" t="s">
        <v>249</v>
      </c>
      <c r="B23" s="302"/>
      <c r="C23" s="303"/>
      <c r="D23" s="306" t="s">
        <v>250</v>
      </c>
      <c r="E23" s="302">
        <v>80.75</v>
      </c>
    </row>
    <row r="24" spans="1:5" ht="13.5" customHeight="1">
      <c r="A24" s="305" t="s">
        <v>251</v>
      </c>
      <c r="B24" s="302"/>
      <c r="C24" s="303"/>
      <c r="D24" s="302" t="s">
        <v>252</v>
      </c>
      <c r="E24" s="302">
        <v>1.69</v>
      </c>
    </row>
    <row r="25" spans="1:5" ht="13.5" customHeight="1">
      <c r="A25" s="305" t="s">
        <v>253</v>
      </c>
      <c r="B25" s="302"/>
      <c r="C25" s="303"/>
      <c r="D25" s="302" t="s">
        <v>254</v>
      </c>
      <c r="E25" s="302"/>
    </row>
    <row r="26" spans="1:5" ht="13.5" customHeight="1">
      <c r="A26" s="305"/>
      <c r="B26" s="302"/>
      <c r="C26" s="303"/>
      <c r="D26" s="302" t="s">
        <v>255</v>
      </c>
      <c r="E26" s="302">
        <v>21.97</v>
      </c>
    </row>
    <row r="27" spans="1:5" ht="13.5" customHeight="1">
      <c r="A27" s="305" t="s">
        <v>256</v>
      </c>
      <c r="B27" s="302">
        <v>17</v>
      </c>
      <c r="C27" s="303"/>
      <c r="D27" s="302" t="s">
        <v>257</v>
      </c>
      <c r="E27" s="302">
        <v>113.4</v>
      </c>
    </row>
    <row r="28" spans="1:5" ht="15.75" customHeight="1">
      <c r="A28" s="301" t="s">
        <v>22</v>
      </c>
      <c r="B28" s="302">
        <f>SUM(B22:B27)</f>
        <v>17</v>
      </c>
      <c r="C28" s="303"/>
      <c r="D28" s="304" t="s">
        <v>22</v>
      </c>
      <c r="E28" s="302">
        <f>SUM(E22:E27)</f>
        <v>252.21</v>
      </c>
    </row>
    <row r="29" spans="1:5" ht="15.75" customHeight="1">
      <c r="A29" s="301" t="s">
        <v>342</v>
      </c>
      <c r="B29" s="302">
        <f>B20-B28</f>
        <v>443.13</v>
      </c>
      <c r="C29" s="303"/>
      <c r="D29" s="304" t="s">
        <v>343</v>
      </c>
      <c r="E29" s="302">
        <f>E20-E28</f>
        <v>209.57999999999996</v>
      </c>
    </row>
    <row r="30" spans="1:5" ht="15.75" customHeight="1">
      <c r="A30" s="289" t="s">
        <v>258</v>
      </c>
      <c r="B30" s="307">
        <v>443.13</v>
      </c>
      <c r="C30" s="308"/>
      <c r="D30" s="291" t="s">
        <v>344</v>
      </c>
      <c r="E30" s="292">
        <f>E29-E11</f>
        <v>-16.890000000000043</v>
      </c>
    </row>
    <row r="31" spans="1:5" ht="18.75" customHeight="1">
      <c r="A31" s="291" t="s">
        <v>344</v>
      </c>
      <c r="B31" s="292">
        <f>B29-B11</f>
        <v>133.55</v>
      </c>
      <c r="C31" s="308"/>
      <c r="D31" s="308"/>
      <c r="E31" s="308"/>
    </row>
    <row r="32" spans="1:5" ht="12" customHeight="1">
      <c r="A32" s="5"/>
      <c r="B32" s="308"/>
      <c r="C32" s="308"/>
      <c r="D32" s="308"/>
      <c r="E32" s="308"/>
    </row>
    <row r="33" spans="1:5" ht="19.5" customHeight="1">
      <c r="A33" s="309" t="s">
        <v>23</v>
      </c>
      <c r="B33" s="310" t="s">
        <v>17</v>
      </c>
      <c r="C33" s="311"/>
      <c r="D33" s="312" t="s">
        <v>24</v>
      </c>
      <c r="E33" s="313" t="s">
        <v>17</v>
      </c>
    </row>
    <row r="34" spans="1:5" ht="15.75" customHeight="1">
      <c r="A34" s="301" t="s">
        <v>345</v>
      </c>
      <c r="B34" s="302">
        <v>223.28</v>
      </c>
      <c r="C34" s="314"/>
      <c r="D34" s="315" t="s">
        <v>346</v>
      </c>
      <c r="E34" s="302">
        <v>30</v>
      </c>
    </row>
    <row r="35" spans="1:5" ht="13.5" customHeight="1">
      <c r="A35" s="305" t="s">
        <v>19</v>
      </c>
      <c r="B35" s="302"/>
      <c r="C35" s="314"/>
      <c r="D35" s="316" t="s">
        <v>19</v>
      </c>
      <c r="E35" s="302"/>
    </row>
    <row r="36" spans="1:5" ht="13.5" customHeight="1">
      <c r="A36" s="305" t="s">
        <v>259</v>
      </c>
      <c r="B36" s="302">
        <v>41.94</v>
      </c>
      <c r="C36" s="314"/>
      <c r="D36" s="316" t="s">
        <v>260</v>
      </c>
      <c r="E36" s="302">
        <v>1</v>
      </c>
    </row>
    <row r="37" spans="1:5" ht="13.5" customHeight="1">
      <c r="A37" s="305" t="s">
        <v>261</v>
      </c>
      <c r="B37" s="302">
        <v>41.25</v>
      </c>
      <c r="C37" s="314"/>
      <c r="D37" s="316"/>
      <c r="E37" s="302"/>
    </row>
    <row r="38" spans="1:5" ht="13.5" customHeight="1">
      <c r="A38" s="305"/>
      <c r="B38" s="302"/>
      <c r="C38" s="314"/>
      <c r="D38" s="316"/>
      <c r="E38" s="302"/>
    </row>
    <row r="39" spans="1:5" ht="13.5" customHeight="1">
      <c r="A39" s="305"/>
      <c r="B39" s="302"/>
      <c r="C39" s="314"/>
      <c r="D39" s="316"/>
      <c r="E39" s="302"/>
    </row>
    <row r="40" spans="1:5" ht="13.5" customHeight="1">
      <c r="A40" s="305"/>
      <c r="B40" s="302"/>
      <c r="C40" s="314"/>
      <c r="D40" s="316"/>
      <c r="E40" s="302"/>
    </row>
    <row r="41" spans="1:5" ht="15.75" customHeight="1">
      <c r="A41" s="301" t="s">
        <v>20</v>
      </c>
      <c r="B41" s="302">
        <f>B34+SUM(B36:B40)</f>
        <v>306.47</v>
      </c>
      <c r="C41" s="314"/>
      <c r="D41" s="315" t="s">
        <v>20</v>
      </c>
      <c r="E41" s="302">
        <f>E34+SUM(E36:E40)</f>
        <v>31</v>
      </c>
    </row>
    <row r="42" spans="1:5" ht="13.5" customHeight="1">
      <c r="A42" s="305" t="s">
        <v>21</v>
      </c>
      <c r="B42" s="302"/>
      <c r="C42" s="314"/>
      <c r="D42" s="316" t="s">
        <v>21</v>
      </c>
      <c r="E42" s="302"/>
    </row>
    <row r="43" spans="1:5" ht="27" customHeight="1">
      <c r="A43" s="305" t="s">
        <v>262</v>
      </c>
      <c r="B43" s="302"/>
      <c r="C43" s="314"/>
      <c r="D43" s="316" t="s">
        <v>263</v>
      </c>
      <c r="E43" s="302"/>
    </row>
    <row r="44" spans="1:5" ht="13.5" customHeight="1">
      <c r="A44" s="305" t="s">
        <v>264</v>
      </c>
      <c r="B44" s="302"/>
      <c r="C44" s="314"/>
      <c r="D44" s="316" t="s">
        <v>265</v>
      </c>
      <c r="E44" s="302"/>
    </row>
    <row r="45" spans="1:5" ht="27" customHeight="1">
      <c r="A45" s="305" t="s">
        <v>266</v>
      </c>
      <c r="B45" s="302"/>
      <c r="C45" s="314"/>
      <c r="D45" s="316"/>
      <c r="E45" s="302"/>
    </row>
    <row r="46" spans="1:5" ht="27" customHeight="1">
      <c r="A46" s="305" t="s">
        <v>267</v>
      </c>
      <c r="B46" s="302"/>
      <c r="C46" s="314"/>
      <c r="D46" s="316"/>
      <c r="E46" s="302"/>
    </row>
    <row r="47" spans="1:5" ht="15.75" customHeight="1">
      <c r="A47" s="305" t="s">
        <v>268</v>
      </c>
      <c r="B47" s="302">
        <v>134.65</v>
      </c>
      <c r="C47" s="314"/>
      <c r="D47" s="316"/>
      <c r="E47" s="302"/>
    </row>
    <row r="48" spans="1:5" ht="13.5" customHeight="1">
      <c r="A48" s="305" t="s">
        <v>269</v>
      </c>
      <c r="B48" s="302"/>
      <c r="C48" s="314"/>
      <c r="D48" s="316"/>
      <c r="E48" s="302"/>
    </row>
    <row r="49" spans="1:5" ht="15.75" customHeight="1">
      <c r="A49" s="301" t="s">
        <v>25</v>
      </c>
      <c r="B49" s="302">
        <f>SUM(B43:B48)</f>
        <v>134.65</v>
      </c>
      <c r="C49" s="314"/>
      <c r="D49" s="315" t="s">
        <v>22</v>
      </c>
      <c r="E49" s="302">
        <f>SUM(E43:E48)</f>
        <v>0</v>
      </c>
    </row>
    <row r="50" spans="1:5" ht="15.75" customHeight="1">
      <c r="A50" s="301" t="s">
        <v>347</v>
      </c>
      <c r="B50" s="302">
        <f>B41-B49</f>
        <v>171.82000000000002</v>
      </c>
      <c r="C50" s="314"/>
      <c r="D50" s="315" t="s">
        <v>348</v>
      </c>
      <c r="E50" s="302">
        <f>E41-E49</f>
        <v>31</v>
      </c>
    </row>
    <row r="51" spans="1:5" ht="15.75">
      <c r="A51" s="289" t="s">
        <v>258</v>
      </c>
      <c r="B51" s="307">
        <v>171.82</v>
      </c>
      <c r="D51" s="291" t="s">
        <v>344</v>
      </c>
      <c r="E51" s="292">
        <f>E50-E34</f>
        <v>1</v>
      </c>
    </row>
    <row r="52" spans="1:2" ht="15.75">
      <c r="A52" s="291" t="s">
        <v>344</v>
      </c>
      <c r="B52" s="292">
        <f>B50-B34</f>
        <v>-51.45999999999998</v>
      </c>
    </row>
    <row r="53" spans="1:2" ht="15.75">
      <c r="A53" s="293"/>
      <c r="B53" s="196"/>
    </row>
    <row r="54" ht="15.75">
      <c r="A54" s="2" t="s">
        <v>270</v>
      </c>
    </row>
    <row r="56" ht="15.75">
      <c r="A56" s="2" t="s">
        <v>271</v>
      </c>
    </row>
    <row r="57" ht="15.75">
      <c r="A57" s="6" t="s">
        <v>272</v>
      </c>
    </row>
    <row r="58" ht="15.75">
      <c r="A58" s="6" t="s">
        <v>273</v>
      </c>
    </row>
    <row r="60" ht="15.75">
      <c r="A60" s="2" t="s">
        <v>350</v>
      </c>
    </row>
    <row r="61" spans="1:5" ht="15.75">
      <c r="A61" s="2" t="s">
        <v>351</v>
      </c>
      <c r="D61" s="2" t="s">
        <v>330</v>
      </c>
      <c r="E61" s="294"/>
    </row>
  </sheetData>
  <sheetProtection password="CC66" sheet="1" objects="1" scenarios="1"/>
  <mergeCells count="3">
    <mergeCell ref="A4:E4"/>
    <mergeCell ref="A5:E5"/>
    <mergeCell ref="A6:E6"/>
  </mergeCells>
  <printOptions/>
  <pageMargins left="0.984251968503937" right="0.984251968503937" top="0.5905511811023623" bottom="0.1968503937007874" header="0.2755905511811024" footer="0.35433070866141736"/>
  <pageSetup fitToHeight="1" fitToWidth="1" horizontalDpi="600" verticalDpi="600" orientation="portrait" paperSize="9" scale="76" r:id="rId2"/>
  <headerFooter alignWithMargins="0">
    <oddHeader>&amp;RTabulka č. 7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workbookViewId="0" topLeftCell="A8">
      <selection activeCell="K31" sqref="K31"/>
    </sheetView>
  </sheetViews>
  <sheetFormatPr defaultColWidth="9.00390625" defaultRowHeight="12.75"/>
  <cols>
    <col min="1" max="1" width="24.875" style="2" customWidth="1"/>
    <col min="2" max="2" width="8.625" style="2" customWidth="1"/>
    <col min="3" max="4" width="9.375" style="2" customWidth="1"/>
    <col min="5" max="5" width="14.375" style="2" customWidth="1"/>
    <col min="6" max="6" width="15.125" style="2" customWidth="1"/>
    <col min="7" max="8" width="9.375" style="2" customWidth="1"/>
    <col min="9" max="9" width="14.875" style="2" customWidth="1"/>
    <col min="10" max="10" width="15.375" style="2" customWidth="1"/>
    <col min="11" max="16384" width="9.125" style="2" customWidth="1"/>
  </cols>
  <sheetData>
    <row r="1" spans="1:2" s="42" customFormat="1" ht="15.75">
      <c r="A1" s="3" t="s">
        <v>321</v>
      </c>
      <c r="B1" s="3"/>
    </row>
    <row r="2" spans="1:2" s="42" customFormat="1" ht="15.75">
      <c r="A2" s="3" t="s">
        <v>322</v>
      </c>
      <c r="B2" s="3"/>
    </row>
    <row r="5" spans="1:2" ht="15.75">
      <c r="A5" s="6" t="s">
        <v>136</v>
      </c>
      <c r="B5" s="6"/>
    </row>
    <row r="6" spans="1:2" ht="15.75">
      <c r="A6" s="6"/>
      <c r="B6" s="6"/>
    </row>
    <row r="7" spans="1:11" ht="15.75">
      <c r="A7" s="97"/>
      <c r="B7" s="97"/>
      <c r="C7" s="195"/>
      <c r="D7" s="195"/>
      <c r="E7" s="195"/>
      <c r="F7" s="195"/>
      <c r="G7" s="195"/>
      <c r="H7" s="195"/>
      <c r="I7" s="195"/>
      <c r="J7" s="195"/>
      <c r="K7" s="196"/>
    </row>
    <row r="8" spans="1:2" ht="16.5" thickBot="1">
      <c r="A8" s="6"/>
      <c r="B8" s="6"/>
    </row>
    <row r="9" spans="1:11" ht="15.75">
      <c r="A9" s="439" t="s">
        <v>112</v>
      </c>
      <c r="B9" s="417" t="s">
        <v>159</v>
      </c>
      <c r="C9" s="550">
        <v>2006</v>
      </c>
      <c r="D9" s="551"/>
      <c r="E9" s="551"/>
      <c r="F9" s="552"/>
      <c r="G9" s="550">
        <v>2007</v>
      </c>
      <c r="H9" s="551"/>
      <c r="I9" s="551"/>
      <c r="J9" s="551"/>
      <c r="K9" s="546" t="s">
        <v>110</v>
      </c>
    </row>
    <row r="10" spans="1:11" ht="30" customHeight="1">
      <c r="A10" s="548"/>
      <c r="B10" s="549"/>
      <c r="C10" s="553" t="s">
        <v>229</v>
      </c>
      <c r="D10" s="554"/>
      <c r="E10" s="555" t="s">
        <v>41</v>
      </c>
      <c r="F10" s="556"/>
      <c r="G10" s="553" t="s">
        <v>229</v>
      </c>
      <c r="H10" s="554"/>
      <c r="I10" s="555" t="s">
        <v>41</v>
      </c>
      <c r="J10" s="557"/>
      <c r="K10" s="547"/>
    </row>
    <row r="11" spans="1:11" ht="48" thickBot="1">
      <c r="A11" s="548"/>
      <c r="B11" s="549"/>
      <c r="C11" s="317" t="s">
        <v>109</v>
      </c>
      <c r="D11" s="318" t="s">
        <v>5</v>
      </c>
      <c r="E11" s="389" t="s">
        <v>275</v>
      </c>
      <c r="F11" s="388" t="s">
        <v>276</v>
      </c>
      <c r="G11" s="317" t="s">
        <v>109</v>
      </c>
      <c r="H11" s="318" t="s">
        <v>5</v>
      </c>
      <c r="I11" s="389" t="s">
        <v>275</v>
      </c>
      <c r="J11" s="390" t="s">
        <v>276</v>
      </c>
      <c r="K11" s="547"/>
    </row>
    <row r="12" spans="1:11" ht="15.75">
      <c r="A12" s="391" t="s">
        <v>352</v>
      </c>
      <c r="B12" s="392" t="s">
        <v>353</v>
      </c>
      <c r="C12" s="393">
        <v>1177</v>
      </c>
      <c r="D12" s="394">
        <v>47184.5</v>
      </c>
      <c r="E12" s="395">
        <v>47184.5</v>
      </c>
      <c r="F12" s="396">
        <v>47184.5</v>
      </c>
      <c r="G12" s="397">
        <v>1293</v>
      </c>
      <c r="H12" s="387">
        <v>58820.8</v>
      </c>
      <c r="I12" s="378">
        <v>58820.8</v>
      </c>
      <c r="J12" s="382">
        <v>58820.8</v>
      </c>
      <c r="K12" s="363">
        <f>IF(F15=0," ",H12/F12)</f>
        <v>1.246612764785046</v>
      </c>
    </row>
    <row r="13" spans="1:11" ht="15.75">
      <c r="A13" s="87" t="s">
        <v>354</v>
      </c>
      <c r="B13" s="358" t="s">
        <v>355</v>
      </c>
      <c r="C13" s="366">
        <v>2156</v>
      </c>
      <c r="D13" s="367">
        <v>933192.25</v>
      </c>
      <c r="E13" s="367">
        <v>933192.25</v>
      </c>
      <c r="F13" s="368">
        <v>933192.25</v>
      </c>
      <c r="G13" s="386">
        <v>1656</v>
      </c>
      <c r="H13" s="379">
        <v>881237.56</v>
      </c>
      <c r="I13" s="379">
        <v>881237.56</v>
      </c>
      <c r="J13" s="383">
        <v>881237.56</v>
      </c>
      <c r="K13" s="364">
        <f aca="true" t="shared" si="0" ref="K13:K18">IF(D13=0," ",H13/D13)</f>
        <v>0.9443258449692441</v>
      </c>
    </row>
    <row r="14" spans="1:11" ht="15.75">
      <c r="A14" s="87" t="s">
        <v>356</v>
      </c>
      <c r="B14" s="358" t="s">
        <v>355</v>
      </c>
      <c r="C14" s="366">
        <v>379</v>
      </c>
      <c r="D14" s="367">
        <v>51913</v>
      </c>
      <c r="E14" s="367">
        <v>51913</v>
      </c>
      <c r="F14" s="368">
        <v>51913</v>
      </c>
      <c r="G14" s="386">
        <v>0</v>
      </c>
      <c r="H14" s="379">
        <v>0</v>
      </c>
      <c r="I14" s="379">
        <v>0</v>
      </c>
      <c r="J14" s="383">
        <v>0</v>
      </c>
      <c r="K14" s="364">
        <f t="shared" si="0"/>
        <v>0</v>
      </c>
    </row>
    <row r="15" spans="1:11" ht="15.75">
      <c r="A15" s="87" t="s">
        <v>357</v>
      </c>
      <c r="B15" s="358" t="s">
        <v>353</v>
      </c>
      <c r="C15" s="366">
        <v>14</v>
      </c>
      <c r="D15" s="367">
        <v>303.58</v>
      </c>
      <c r="E15" s="367">
        <v>303.58</v>
      </c>
      <c r="F15" s="369">
        <v>303.58</v>
      </c>
      <c r="G15" s="386">
        <v>9</v>
      </c>
      <c r="H15" s="379">
        <v>620.26</v>
      </c>
      <c r="I15" s="379">
        <v>620.26</v>
      </c>
      <c r="J15" s="383">
        <v>620.26</v>
      </c>
      <c r="K15" s="364">
        <f t="shared" si="0"/>
        <v>2.0431517227748865</v>
      </c>
    </row>
    <row r="16" spans="1:11" ht="15.75">
      <c r="A16" s="87" t="s">
        <v>358</v>
      </c>
      <c r="B16" s="358" t="s">
        <v>359</v>
      </c>
      <c r="C16" s="366">
        <v>52640</v>
      </c>
      <c r="D16" s="367">
        <v>165432.71</v>
      </c>
      <c r="E16" s="367">
        <v>165432.71</v>
      </c>
      <c r="F16" s="368">
        <v>165432.71</v>
      </c>
      <c r="G16" s="386">
        <v>55190</v>
      </c>
      <c r="H16" s="379">
        <v>222607</v>
      </c>
      <c r="I16" s="379">
        <v>222607</v>
      </c>
      <c r="J16" s="383">
        <v>222607</v>
      </c>
      <c r="K16" s="364">
        <f t="shared" si="0"/>
        <v>1.3456045059045458</v>
      </c>
    </row>
    <row r="17" spans="1:11" ht="15.75">
      <c r="A17" s="95" t="s">
        <v>115</v>
      </c>
      <c r="B17" s="359"/>
      <c r="C17" s="370">
        <v>0</v>
      </c>
      <c r="D17" s="371">
        <v>0</v>
      </c>
      <c r="E17" s="371">
        <v>0</v>
      </c>
      <c r="F17" s="372">
        <v>0</v>
      </c>
      <c r="G17" s="360"/>
      <c r="H17" s="356">
        <v>0</v>
      </c>
      <c r="I17" s="380">
        <v>0</v>
      </c>
      <c r="J17" s="384">
        <v>0</v>
      </c>
      <c r="K17" s="364" t="str">
        <f t="shared" si="0"/>
        <v> </v>
      </c>
    </row>
    <row r="18" spans="1:11" ht="16.5" thickBot="1">
      <c r="A18" s="96" t="s">
        <v>111</v>
      </c>
      <c r="B18" s="361"/>
      <c r="C18" s="373">
        <v>0</v>
      </c>
      <c r="D18" s="374">
        <v>0</v>
      </c>
      <c r="E18" s="374">
        <v>0</v>
      </c>
      <c r="F18" s="375">
        <v>0</v>
      </c>
      <c r="G18" s="362"/>
      <c r="H18" s="357">
        <v>0</v>
      </c>
      <c r="I18" s="381">
        <v>0</v>
      </c>
      <c r="J18" s="385">
        <v>0</v>
      </c>
      <c r="K18" s="365" t="str">
        <f t="shared" si="0"/>
        <v> </v>
      </c>
    </row>
    <row r="19" spans="1:11" ht="15.75">
      <c r="A19" s="97"/>
      <c r="B19" s="97"/>
      <c r="C19" s="195"/>
      <c r="D19" s="195"/>
      <c r="E19" s="195"/>
      <c r="F19" s="195"/>
      <c r="G19" s="195"/>
      <c r="H19" s="195"/>
      <c r="I19" s="195"/>
      <c r="J19" s="195"/>
      <c r="K19" s="196"/>
    </row>
    <row r="20" ht="15.75">
      <c r="A20" s="2" t="s">
        <v>160</v>
      </c>
    </row>
    <row r="21" spans="1:2" ht="15.75">
      <c r="A21" s="97" t="s">
        <v>360</v>
      </c>
      <c r="B21" s="97"/>
    </row>
    <row r="22" spans="1:2" ht="15.75">
      <c r="A22" s="97" t="s">
        <v>116</v>
      </c>
      <c r="B22" s="97"/>
    </row>
    <row r="23" ht="15.75">
      <c r="A23" s="2" t="s">
        <v>161</v>
      </c>
    </row>
    <row r="25" ht="15.75">
      <c r="A25" s="376" t="s">
        <v>361</v>
      </c>
    </row>
    <row r="26" ht="15.75">
      <c r="A26" s="2" t="s">
        <v>377</v>
      </c>
    </row>
    <row r="28" spans="1:5" ht="15.75">
      <c r="A28" s="44" t="s">
        <v>362</v>
      </c>
      <c r="B28" s="44"/>
      <c r="E28" s="2" t="s">
        <v>330</v>
      </c>
    </row>
    <row r="30" spans="1:5" ht="15.75">
      <c r="A30" s="2" t="s">
        <v>329</v>
      </c>
      <c r="E30" s="2" t="s">
        <v>331</v>
      </c>
    </row>
  </sheetData>
  <sheetProtection password="CC66" sheet="1" objects="1" scenarios="1"/>
  <mergeCells count="9">
    <mergeCell ref="K9:K11"/>
    <mergeCell ref="A9:A11"/>
    <mergeCell ref="B9:B11"/>
    <mergeCell ref="C9:F9"/>
    <mergeCell ref="G9:J9"/>
    <mergeCell ref="C10:D10"/>
    <mergeCell ref="E10:F10"/>
    <mergeCell ref="G10:H10"/>
    <mergeCell ref="I10:J10"/>
  </mergeCells>
  <printOptions/>
  <pageMargins left="0.75" right="0.75" top="1" bottom="1" header="0.4921259845" footer="0.4921259845"/>
  <pageSetup fitToHeight="1" fitToWidth="1" horizontalDpi="600" verticalDpi="600" orientation="landscape" paperSize="9" scale="90" r:id="rId1"/>
  <headerFooter alignWithMargins="0">
    <oddHeader>&amp;RTabulka č. 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workbookViewId="0" topLeftCell="A1">
      <selection activeCell="E28" sqref="E28"/>
    </sheetView>
  </sheetViews>
  <sheetFormatPr defaultColWidth="9.00390625" defaultRowHeight="12.75"/>
  <cols>
    <col min="1" max="1" width="58.75390625" style="2" customWidth="1"/>
    <col min="2" max="4" width="15.875" style="2" customWidth="1"/>
    <col min="5" max="16384" width="9.125" style="2" customWidth="1"/>
  </cols>
  <sheetData>
    <row r="1" spans="1:4" s="42" customFormat="1" ht="15.75" customHeight="1">
      <c r="A1" s="3" t="s">
        <v>321</v>
      </c>
      <c r="B1" s="197"/>
      <c r="C1" s="197"/>
      <c r="D1" s="197"/>
    </row>
    <row r="2" spans="1:4" s="42" customFormat="1" ht="14.25" customHeight="1">
      <c r="A2" s="3" t="s">
        <v>322</v>
      </c>
      <c r="B2" s="4"/>
      <c r="C2" s="4"/>
      <c r="D2" s="4"/>
    </row>
    <row r="3" spans="1:4" ht="14.25" customHeight="1">
      <c r="A3" s="3"/>
      <c r="B3" s="4"/>
      <c r="C3" s="4"/>
      <c r="D3" s="4"/>
    </row>
    <row r="4" spans="1:4" ht="15" customHeight="1">
      <c r="A4" s="6"/>
      <c r="D4" s="71"/>
    </row>
    <row r="5" spans="1:4" ht="15" customHeight="1">
      <c r="A5" s="558" t="s">
        <v>365</v>
      </c>
      <c r="B5" s="559"/>
      <c r="C5" s="559"/>
      <c r="D5" s="559"/>
    </row>
    <row r="6" spans="1:4" ht="15" customHeight="1" thickBot="1">
      <c r="A6" s="72"/>
      <c r="B6" s="1"/>
      <c r="C6" s="1"/>
      <c r="D6" s="1"/>
    </row>
    <row r="7" spans="1:4" s="76" customFormat="1" ht="31.5">
      <c r="A7" s="73" t="s">
        <v>63</v>
      </c>
      <c r="B7" s="73" t="s">
        <v>363</v>
      </c>
      <c r="C7" s="74" t="s">
        <v>364</v>
      </c>
      <c r="D7" s="75" t="s">
        <v>125</v>
      </c>
    </row>
    <row r="8" spans="1:4" ht="16.5" thickBot="1">
      <c r="A8" s="77" t="s">
        <v>64</v>
      </c>
      <c r="B8" s="78">
        <v>1</v>
      </c>
      <c r="C8" s="79">
        <v>2</v>
      </c>
      <c r="D8" s="80">
        <v>3</v>
      </c>
    </row>
    <row r="9" spans="1:4" ht="18.75">
      <c r="A9" s="81" t="s">
        <v>145</v>
      </c>
      <c r="B9" s="82"/>
      <c r="C9" s="83"/>
      <c r="D9" s="15" t="s">
        <v>6</v>
      </c>
    </row>
    <row r="10" spans="1:4" ht="15.75">
      <c r="A10" s="84" t="s">
        <v>65</v>
      </c>
      <c r="B10" s="85">
        <v>16605000</v>
      </c>
      <c r="C10" s="86">
        <v>16605000</v>
      </c>
      <c r="D10" s="88">
        <v>0</v>
      </c>
    </row>
    <row r="11" spans="1:4" ht="18.75">
      <c r="A11" s="87" t="s">
        <v>146</v>
      </c>
      <c r="B11" s="85"/>
      <c r="C11" s="86"/>
      <c r="D11" s="88"/>
    </row>
    <row r="12" spans="1:4" ht="15.75">
      <c r="A12" s="89" t="s">
        <v>147</v>
      </c>
      <c r="B12" s="85">
        <v>11766000</v>
      </c>
      <c r="C12" s="86">
        <v>11766000</v>
      </c>
      <c r="D12" s="88">
        <v>0</v>
      </c>
    </row>
    <row r="13" spans="1:4" ht="15.75">
      <c r="A13" s="84" t="s">
        <v>148</v>
      </c>
      <c r="B13" s="85">
        <v>35000</v>
      </c>
      <c r="C13" s="86">
        <v>35000</v>
      </c>
      <c r="D13" s="88">
        <v>0</v>
      </c>
    </row>
    <row r="14" spans="1:4" ht="15.75">
      <c r="A14" s="87" t="s">
        <v>149</v>
      </c>
      <c r="B14" s="85">
        <v>4130000</v>
      </c>
      <c r="C14" s="86">
        <v>4129608</v>
      </c>
      <c r="D14" s="88">
        <v>392</v>
      </c>
    </row>
    <row r="15" spans="1:4" ht="15.75">
      <c r="A15" s="89" t="s">
        <v>105</v>
      </c>
      <c r="B15" s="85">
        <v>235000</v>
      </c>
      <c r="C15" s="86">
        <v>235320</v>
      </c>
      <c r="D15" s="88">
        <v>-320</v>
      </c>
    </row>
    <row r="16" spans="1:4" ht="19.5" thickBot="1">
      <c r="A16" s="90" t="s">
        <v>150</v>
      </c>
      <c r="B16" s="91">
        <v>439000</v>
      </c>
      <c r="C16" s="92">
        <v>439072</v>
      </c>
      <c r="D16" s="377">
        <v>-72</v>
      </c>
    </row>
    <row r="19" ht="15.75">
      <c r="A19" s="2" t="s">
        <v>37</v>
      </c>
    </row>
    <row r="20" ht="18.75">
      <c r="A20" s="93" t="s">
        <v>151</v>
      </c>
    </row>
    <row r="21" ht="18.75">
      <c r="A21" s="93" t="s">
        <v>152</v>
      </c>
    </row>
    <row r="22" spans="1:3" ht="18.75">
      <c r="A22" s="93" t="s">
        <v>153</v>
      </c>
      <c r="B22" s="93"/>
      <c r="C22" s="93"/>
    </row>
    <row r="23" spans="1:3" ht="18.75">
      <c r="A23" s="93" t="s">
        <v>154</v>
      </c>
      <c r="B23" s="93"/>
      <c r="C23" s="93"/>
    </row>
    <row r="24" ht="15.75">
      <c r="A24" s="2" t="s">
        <v>155</v>
      </c>
    </row>
    <row r="25" ht="15.75">
      <c r="A25" s="2" t="s">
        <v>156</v>
      </c>
    </row>
    <row r="26" ht="15.75">
      <c r="A26" s="2" t="s">
        <v>157</v>
      </c>
    </row>
    <row r="28" ht="18.75">
      <c r="C28" s="93"/>
    </row>
    <row r="31" spans="1:3" ht="15.75">
      <c r="A31" s="44" t="s">
        <v>328</v>
      </c>
      <c r="C31" s="2" t="s">
        <v>367</v>
      </c>
    </row>
    <row r="33" spans="1:3" ht="15.75">
      <c r="A33" s="2" t="s">
        <v>366</v>
      </c>
      <c r="C33" s="2" t="s">
        <v>368</v>
      </c>
    </row>
  </sheetData>
  <sheetProtection password="CC66" sheet="1" objects="1" scenarios="1"/>
  <mergeCells count="1">
    <mergeCell ref="A5:D5"/>
  </mergeCells>
  <printOptions/>
  <pageMargins left="0.75" right="0.75" top="1" bottom="1" header="0.4921259845" footer="0.4921259845"/>
  <pageSetup fitToHeight="1" fitToWidth="1" horizontalDpi="600" verticalDpi="600" orientation="landscape" paperSize="9" scale="83" r:id="rId1"/>
  <headerFooter alignWithMargins="0">
    <oddHeader>&amp;RTatulka č. 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workbookViewId="0" topLeftCell="A1">
      <selection activeCell="C12" sqref="C12"/>
    </sheetView>
  </sheetViews>
  <sheetFormatPr defaultColWidth="9.00390625" defaultRowHeight="12.75"/>
  <cols>
    <col min="1" max="1" width="44.00390625" style="2" customWidth="1"/>
    <col min="2" max="2" width="12.75390625" style="2" customWidth="1"/>
    <col min="3" max="3" width="13.75390625" style="2" customWidth="1"/>
    <col min="4" max="4" width="15.875" style="2" customWidth="1"/>
    <col min="5" max="16384" width="9.125" style="2" customWidth="1"/>
  </cols>
  <sheetData>
    <row r="1" spans="1:4" s="42" customFormat="1" ht="15.75" customHeight="1">
      <c r="A1" s="3" t="s">
        <v>321</v>
      </c>
      <c r="B1" s="197"/>
      <c r="C1" s="197"/>
      <c r="D1" s="197"/>
    </row>
    <row r="2" spans="1:4" s="42" customFormat="1" ht="14.25" customHeight="1">
      <c r="A2" s="3" t="s">
        <v>324</v>
      </c>
      <c r="B2" s="4"/>
      <c r="C2" s="4"/>
      <c r="D2" s="4"/>
    </row>
    <row r="5" spans="1:4" ht="15.75" customHeight="1">
      <c r="A5" s="562" t="s">
        <v>371</v>
      </c>
      <c r="B5" s="562"/>
      <c r="C5" s="562"/>
      <c r="D5" s="562"/>
    </row>
    <row r="6" spans="1:4" ht="16.5" thickBot="1">
      <c r="A6" s="45"/>
      <c r="B6" s="45"/>
      <c r="C6" s="45"/>
      <c r="D6" s="45"/>
    </row>
    <row r="7" spans="1:4" ht="16.5" thickBot="1">
      <c r="A7" s="563" t="s">
        <v>126</v>
      </c>
      <c r="B7" s="566" t="s">
        <v>127</v>
      </c>
      <c r="C7" s="567"/>
      <c r="D7" s="568"/>
    </row>
    <row r="8" spans="1:4" ht="29.25" customHeight="1">
      <c r="A8" s="564"/>
      <c r="B8" s="46" t="s">
        <v>38</v>
      </c>
      <c r="C8" s="46" t="s">
        <v>39</v>
      </c>
      <c r="D8" s="569" t="s">
        <v>373</v>
      </c>
    </row>
    <row r="9" spans="1:4" ht="35.25" thickBot="1">
      <c r="A9" s="564"/>
      <c r="B9" s="47" t="s">
        <v>369</v>
      </c>
      <c r="C9" s="47" t="s">
        <v>370</v>
      </c>
      <c r="D9" s="570"/>
    </row>
    <row r="10" spans="1:4" ht="16.5" thickBot="1">
      <c r="A10" s="565"/>
      <c r="B10" s="48">
        <v>1</v>
      </c>
      <c r="C10" s="49">
        <v>2</v>
      </c>
      <c r="D10" s="50">
        <v>3</v>
      </c>
    </row>
    <row r="11" spans="1:4" ht="15.75">
      <c r="A11" s="51" t="s">
        <v>287</v>
      </c>
      <c r="B11" s="52">
        <v>466</v>
      </c>
      <c r="C11" s="53">
        <v>460</v>
      </c>
      <c r="D11" s="54">
        <f>ROUND(((B11*8)+(C11*4))/12,0)</f>
        <v>464</v>
      </c>
    </row>
    <row r="12" spans="1:4" ht="15.75">
      <c r="A12" s="55"/>
      <c r="B12" s="56"/>
      <c r="C12" s="57"/>
      <c r="D12" s="58">
        <f>ROUND(((B12*8)+(C12*4))/12,0)</f>
        <v>0</v>
      </c>
    </row>
    <row r="13" spans="1:4" ht="16.5" thickBot="1">
      <c r="A13" s="59"/>
      <c r="B13" s="60"/>
      <c r="C13" s="61"/>
      <c r="D13" s="58">
        <f>ROUND(((B13*8)+(C13*4))/12,0)</f>
        <v>0</v>
      </c>
    </row>
    <row r="14" spans="1:4" ht="16.5" thickBot="1">
      <c r="A14" s="62" t="s">
        <v>372</v>
      </c>
      <c r="B14" s="63">
        <f>SUM(B11:B13)</f>
        <v>466</v>
      </c>
      <c r="C14" s="64">
        <f>SUM(C11:C13)</f>
        <v>460</v>
      </c>
      <c r="D14" s="65">
        <f>SUM(D11:D13)</f>
        <v>464</v>
      </c>
    </row>
    <row r="15" spans="1:4" ht="15.75">
      <c r="A15" s="55"/>
      <c r="B15" s="56"/>
      <c r="C15" s="57"/>
      <c r="D15" s="58">
        <f>ROUND(((B15*8)+(C15*4))/12,0)</f>
        <v>0</v>
      </c>
    </row>
    <row r="16" spans="1:4" ht="15.75">
      <c r="A16" s="55"/>
      <c r="B16" s="56"/>
      <c r="C16" s="57"/>
      <c r="D16" s="58">
        <f>ROUND(((B16*8)+(C16*4))/12,0)</f>
        <v>0</v>
      </c>
    </row>
    <row r="17" spans="1:4" ht="16.5" thickBot="1">
      <c r="A17" s="59"/>
      <c r="B17" s="60"/>
      <c r="C17" s="61"/>
      <c r="D17" s="58">
        <f>ROUND(((B17*8)+(C17*4))/12,0)</f>
        <v>0</v>
      </c>
    </row>
    <row r="18" spans="1:4" ht="16.5" thickBot="1">
      <c r="A18" s="62" t="s">
        <v>128</v>
      </c>
      <c r="B18" s="66">
        <f>SUM(B15:B17)</f>
        <v>0</v>
      </c>
      <c r="C18" s="63">
        <f>SUM(C15:C17)</f>
        <v>0</v>
      </c>
      <c r="D18" s="67">
        <f>SUM(D15:D17)</f>
        <v>0</v>
      </c>
    </row>
    <row r="19" spans="1:4" ht="15.75">
      <c r="A19" s="68"/>
      <c r="B19" s="68"/>
      <c r="C19" s="68"/>
      <c r="D19" s="68"/>
    </row>
    <row r="20" spans="1:4" ht="15.75">
      <c r="A20" s="69" t="s">
        <v>37</v>
      </c>
      <c r="B20" s="68"/>
      <c r="C20" s="68"/>
      <c r="D20" s="68"/>
    </row>
    <row r="21" ht="15.75">
      <c r="A21" s="3" t="s">
        <v>139</v>
      </c>
    </row>
    <row r="22" spans="1:4" ht="14.25" customHeight="1">
      <c r="A22" s="6" t="s">
        <v>129</v>
      </c>
      <c r="D22" s="69"/>
    </row>
    <row r="23" spans="1:4" ht="14.25" customHeight="1">
      <c r="A23" s="2" t="s">
        <v>140</v>
      </c>
      <c r="D23" s="69"/>
    </row>
    <row r="24" spans="1:4" ht="14.25" customHeight="1">
      <c r="A24" s="2" t="s">
        <v>141</v>
      </c>
      <c r="D24" s="69"/>
    </row>
    <row r="25" spans="1:4" ht="14.25" customHeight="1">
      <c r="A25" s="2" t="s">
        <v>142</v>
      </c>
      <c r="D25" s="69"/>
    </row>
    <row r="26" spans="1:7" ht="14.25" customHeight="1">
      <c r="A26" s="541" t="s">
        <v>143</v>
      </c>
      <c r="B26" s="541"/>
      <c r="C26" s="541"/>
      <c r="D26" s="541"/>
      <c r="E26" s="541"/>
      <c r="F26" s="541"/>
      <c r="G26" s="541"/>
    </row>
    <row r="27" spans="1:7" ht="14.25" customHeight="1">
      <c r="A27" s="70" t="s">
        <v>130</v>
      </c>
      <c r="B27" s="70"/>
      <c r="C27" s="70"/>
      <c r="D27" s="70"/>
      <c r="E27" s="70"/>
      <c r="F27" s="70"/>
      <c r="G27" s="70"/>
    </row>
    <row r="28" ht="15.75">
      <c r="A28" s="2" t="s">
        <v>144</v>
      </c>
    </row>
    <row r="29" spans="1:9" ht="30" customHeight="1">
      <c r="A29" s="560" t="s">
        <v>235</v>
      </c>
      <c r="B29" s="561"/>
      <c r="C29" s="561"/>
      <c r="D29" s="561"/>
      <c r="E29" s="561"/>
      <c r="F29" s="561"/>
      <c r="G29" s="70"/>
      <c r="H29" s="70"/>
      <c r="I29" s="70"/>
    </row>
    <row r="30" ht="18.75">
      <c r="A30" s="6" t="s">
        <v>234</v>
      </c>
    </row>
    <row r="31" ht="15.75">
      <c r="A31" s="2" t="s">
        <v>131</v>
      </c>
    </row>
    <row r="33" spans="1:3" ht="15.75">
      <c r="A33" s="44" t="s">
        <v>328</v>
      </c>
      <c r="C33" s="2" t="s">
        <v>367</v>
      </c>
    </row>
    <row r="35" spans="1:3" ht="15.75">
      <c r="A35" s="2" t="s">
        <v>329</v>
      </c>
      <c r="C35" s="2" t="s">
        <v>331</v>
      </c>
    </row>
  </sheetData>
  <sheetProtection password="CC66" sheet="1" objects="1" scenarios="1"/>
  <mergeCells count="6">
    <mergeCell ref="A26:G26"/>
    <mergeCell ref="A29:F29"/>
    <mergeCell ref="A5:D5"/>
    <mergeCell ref="A7:A10"/>
    <mergeCell ref="B7:D7"/>
    <mergeCell ref="D8:D9"/>
  </mergeCells>
  <printOptions/>
  <pageMargins left="0.75" right="0.75" top="1" bottom="1" header="0.4921259845" footer="0.4921259845"/>
  <pageSetup fitToHeight="1" fitToWidth="1" horizontalDpi="600" verticalDpi="600" orientation="landscape" paperSize="9" scale="78" r:id="rId1"/>
  <headerFooter alignWithMargins="0">
    <oddHeader>&amp;Rtabulka č. 10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12"/>
  <sheetViews>
    <sheetView workbookViewId="0" topLeftCell="A1">
      <selection activeCell="C33" sqref="C33"/>
    </sheetView>
  </sheetViews>
  <sheetFormatPr defaultColWidth="9.00390625" defaultRowHeight="12.75"/>
  <cols>
    <col min="1" max="1" width="44.00390625" style="2" customWidth="1"/>
    <col min="2" max="2" width="12.75390625" style="2" customWidth="1"/>
    <col min="3" max="3" width="13.75390625" style="2" customWidth="1"/>
    <col min="4" max="4" width="15.875" style="2" customWidth="1"/>
    <col min="5" max="16384" width="9.125" style="2" customWidth="1"/>
  </cols>
  <sheetData>
    <row r="1" spans="1:4" s="42" customFormat="1" ht="15.75" customHeight="1">
      <c r="A1" s="3" t="s">
        <v>321</v>
      </c>
      <c r="B1" s="197"/>
      <c r="C1" s="197"/>
      <c r="D1" s="197"/>
    </row>
    <row r="2" spans="1:4" s="42" customFormat="1" ht="14.25" customHeight="1">
      <c r="A2" s="3" t="s">
        <v>324</v>
      </c>
      <c r="B2" s="4"/>
      <c r="C2" s="4"/>
      <c r="D2" s="4"/>
    </row>
    <row r="3" ht="15"/>
    <row r="4" ht="15"/>
    <row r="5" spans="1:4" ht="15.75" customHeight="1">
      <c r="A5" s="562" t="s">
        <v>371</v>
      </c>
      <c r="B5" s="562"/>
      <c r="C5" s="562"/>
      <c r="D5" s="562"/>
    </row>
    <row r="6" spans="1:4" ht="16.5" thickBot="1">
      <c r="A6" s="45"/>
      <c r="B6" s="45"/>
      <c r="C6" s="45"/>
      <c r="D6" s="45"/>
    </row>
    <row r="7" spans="1:4" ht="16.5" thickBot="1">
      <c r="A7" s="563" t="s">
        <v>126</v>
      </c>
      <c r="B7" s="566" t="s">
        <v>127</v>
      </c>
      <c r="C7" s="567"/>
      <c r="D7" s="568"/>
    </row>
    <row r="8" spans="1:4" ht="29.25" customHeight="1">
      <c r="A8" s="564"/>
      <c r="B8" s="46" t="s">
        <v>38</v>
      </c>
      <c r="C8" s="46" t="s">
        <v>39</v>
      </c>
      <c r="D8" s="569" t="s">
        <v>373</v>
      </c>
    </row>
    <row r="9" spans="1:4" ht="45.75" thickBot="1">
      <c r="A9" s="564"/>
      <c r="B9" s="47" t="s">
        <v>369</v>
      </c>
      <c r="C9" s="47" t="s">
        <v>370</v>
      </c>
      <c r="D9" s="570"/>
    </row>
    <row r="10" spans="1:4" ht="15.75" thickBot="1">
      <c r="A10" s="565"/>
      <c r="B10" s="48">
        <v>1</v>
      </c>
      <c r="C10" s="49">
        <v>2</v>
      </c>
      <c r="D10" s="50">
        <v>3</v>
      </c>
    </row>
    <row r="11" spans="1:4" s="319" customFormat="1" ht="15">
      <c r="A11" s="320" t="s">
        <v>277</v>
      </c>
      <c r="B11" s="321"/>
      <c r="C11" s="322"/>
      <c r="D11" s="323">
        <f>ROUND(((B11*8)+(C11*4))/12,0)</f>
        <v>0</v>
      </c>
    </row>
    <row r="12" spans="1:4" s="319" customFormat="1" ht="15">
      <c r="A12" s="324" t="s">
        <v>278</v>
      </c>
      <c r="B12" s="325"/>
      <c r="C12" s="326"/>
      <c r="D12" s="327">
        <f>ROUND(((B12*8)+(C12*4))*0.5/12,0)</f>
        <v>0</v>
      </c>
    </row>
    <row r="13" spans="1:4" s="319" customFormat="1" ht="15.75" thickBot="1">
      <c r="A13" s="328" t="s">
        <v>279</v>
      </c>
      <c r="B13" s="329"/>
      <c r="C13" s="330"/>
      <c r="D13" s="327">
        <f>ROUND(((B13*8)+(C13*4))/12,0)</f>
        <v>0</v>
      </c>
    </row>
    <row r="14" spans="1:4" s="335" customFormat="1" ht="16.5" thickBot="1">
      <c r="A14" s="331" t="s">
        <v>280</v>
      </c>
      <c r="B14" s="332">
        <f>SUM(B11:B13)</f>
        <v>0</v>
      </c>
      <c r="C14" s="333">
        <f>SUM(C11:C13)</f>
        <v>0</v>
      </c>
      <c r="D14" s="334">
        <f>SUM(D11:D13)</f>
        <v>0</v>
      </c>
    </row>
    <row r="15" spans="1:4" s="319" customFormat="1" ht="15">
      <c r="A15" s="324" t="s">
        <v>281</v>
      </c>
      <c r="B15" s="336"/>
      <c r="C15" s="326"/>
      <c r="D15" s="327">
        <f>ROUND(((B15*8)+(C15*4))/12,0)</f>
        <v>0</v>
      </c>
    </row>
    <row r="16" spans="1:4" s="319" customFormat="1" ht="15">
      <c r="A16" s="324" t="s">
        <v>282</v>
      </c>
      <c r="B16" s="336"/>
      <c r="C16" s="326"/>
      <c r="D16" s="327">
        <f>ROUND(((B16*8)+(C16*4))*0.25/12,0)</f>
        <v>0</v>
      </c>
    </row>
    <row r="17" spans="1:4" s="319" customFormat="1" ht="30.75" thickBot="1">
      <c r="A17" s="328" t="s">
        <v>283</v>
      </c>
      <c r="B17" s="329"/>
      <c r="C17" s="330"/>
      <c r="D17" s="327">
        <f>ROUND(((B17*8)+(C17*4))*0.25/12,0)</f>
        <v>0</v>
      </c>
    </row>
    <row r="18" spans="1:4" s="335" customFormat="1" ht="16.5" thickBot="1">
      <c r="A18" s="331" t="s">
        <v>284</v>
      </c>
      <c r="B18" s="337">
        <f>SUM(B15:B17)</f>
        <v>0</v>
      </c>
      <c r="C18" s="332">
        <f>SUM(C15:C17)</f>
        <v>0</v>
      </c>
      <c r="D18" s="338">
        <f>SUM(D15:D17)</f>
        <v>0</v>
      </c>
    </row>
    <row r="19" spans="1:4" s="319" customFormat="1" ht="15.75" thickBot="1">
      <c r="A19" s="324" t="s">
        <v>285</v>
      </c>
      <c r="B19" s="336"/>
      <c r="C19" s="326"/>
      <c r="D19" s="327">
        <f>ROUND(((B19*8)+(C19*4))/12,0)</f>
        <v>0</v>
      </c>
    </row>
    <row r="20" spans="1:4" s="335" customFormat="1" ht="16.5" thickBot="1">
      <c r="A20" s="331" t="s">
        <v>286</v>
      </c>
      <c r="B20" s="337">
        <f>SUM(B19:B19)</f>
        <v>0</v>
      </c>
      <c r="C20" s="332">
        <f>SUM(C19:C19)</f>
        <v>0</v>
      </c>
      <c r="D20" s="338">
        <f>SUM(D19:D19)</f>
        <v>0</v>
      </c>
    </row>
    <row r="21" spans="1:8" s="319" customFormat="1" ht="15">
      <c r="A21" s="320" t="s">
        <v>287</v>
      </c>
      <c r="B21" s="339">
        <v>466</v>
      </c>
      <c r="C21" s="340">
        <v>460</v>
      </c>
      <c r="D21" s="323">
        <f>ROUND(((B21*8)+(C21*4))/12,0)</f>
        <v>464</v>
      </c>
      <c r="F21" s="341"/>
      <c r="G21" s="341"/>
      <c r="H21" s="342"/>
    </row>
    <row r="22" spans="1:8" s="319" customFormat="1" ht="15">
      <c r="A22" s="324" t="s">
        <v>288</v>
      </c>
      <c r="B22" s="336"/>
      <c r="C22" s="326"/>
      <c r="D22" s="327">
        <f>ROUND(((B22*8)+(C22*4))*0.4/12,0)</f>
        <v>0</v>
      </c>
      <c r="F22" s="341"/>
      <c r="G22" s="341"/>
      <c r="H22" s="342"/>
    </row>
    <row r="23" spans="1:8" s="319" customFormat="1" ht="15">
      <c r="A23" s="324" t="s">
        <v>289</v>
      </c>
      <c r="B23" s="336"/>
      <c r="C23" s="326"/>
      <c r="D23" s="327">
        <f>ROUND(((B23*8)+(C23*4))*0.4/12,0)</f>
        <v>0</v>
      </c>
      <c r="F23" s="341"/>
      <c r="G23" s="341"/>
      <c r="H23" s="342"/>
    </row>
    <row r="24" spans="1:4" s="319" customFormat="1" ht="15">
      <c r="A24" s="324" t="s">
        <v>290</v>
      </c>
      <c r="B24" s="336"/>
      <c r="C24" s="343"/>
      <c r="D24" s="327">
        <f>ROUND(((B24*8)+(C24*4))*0.2/12,0)</f>
        <v>0</v>
      </c>
    </row>
    <row r="25" spans="1:4" s="319" customFormat="1" ht="15">
      <c r="A25" s="324" t="s">
        <v>291</v>
      </c>
      <c r="B25" s="336"/>
      <c r="C25" s="343"/>
      <c r="D25" s="327">
        <f>ROUND(((B25*8)+(C25*4))*0.05/12,0)</f>
        <v>0</v>
      </c>
    </row>
    <row r="26" spans="1:4" s="319" customFormat="1" ht="15.75" thickBot="1">
      <c r="A26" s="344" t="s">
        <v>292</v>
      </c>
      <c r="B26" s="345"/>
      <c r="C26" s="346"/>
      <c r="D26" s="327">
        <f>ROUND(((B26*8)+(C26*4))*0.05/12,0)</f>
        <v>0</v>
      </c>
    </row>
    <row r="27" spans="1:4" s="335" customFormat="1" ht="16.5" thickBot="1">
      <c r="A27" s="331" t="s">
        <v>293</v>
      </c>
      <c r="B27" s="337">
        <f>SUM(B21:B26)</f>
        <v>466</v>
      </c>
      <c r="C27" s="332">
        <f>SUM(C21:C26)</f>
        <v>460</v>
      </c>
      <c r="D27" s="338">
        <f>SUM(D21:D26)</f>
        <v>464</v>
      </c>
    </row>
    <row r="28" spans="1:8" s="319" customFormat="1" ht="15">
      <c r="A28" s="320" t="s">
        <v>287</v>
      </c>
      <c r="B28" s="339"/>
      <c r="C28" s="340"/>
      <c r="D28" s="323">
        <f>ROUND(((B28*8)+(C28*4))/12,0)</f>
        <v>0</v>
      </c>
      <c r="F28" s="341"/>
      <c r="G28" s="341"/>
      <c r="H28" s="342"/>
    </row>
    <row r="29" spans="1:8" s="319" customFormat="1" ht="15">
      <c r="A29" s="324" t="s">
        <v>288</v>
      </c>
      <c r="B29" s="336"/>
      <c r="C29" s="326"/>
      <c r="D29" s="327">
        <f>ROUND(((B29*8)+(C29*4))*0.4/12,0)</f>
        <v>0</v>
      </c>
      <c r="F29" s="341"/>
      <c r="G29" s="341"/>
      <c r="H29" s="342"/>
    </row>
    <row r="30" spans="1:8" s="319" customFormat="1" ht="15">
      <c r="A30" s="324" t="s">
        <v>289</v>
      </c>
      <c r="B30" s="336"/>
      <c r="C30" s="326"/>
      <c r="D30" s="327">
        <f>ROUND(((B30*8)+(C30*4))*0.4/12,0)</f>
        <v>0</v>
      </c>
      <c r="F30" s="341"/>
      <c r="G30" s="341"/>
      <c r="H30" s="342"/>
    </row>
    <row r="31" spans="1:4" s="319" customFormat="1" ht="15">
      <c r="A31" s="324" t="s">
        <v>290</v>
      </c>
      <c r="B31" s="336"/>
      <c r="C31" s="343"/>
      <c r="D31" s="327">
        <f>ROUND(((B31*8)+(C31*4))*0.2/12,0)</f>
        <v>0</v>
      </c>
    </row>
    <row r="32" spans="1:4" s="319" customFormat="1" ht="15">
      <c r="A32" s="324" t="s">
        <v>291</v>
      </c>
      <c r="B32" s="336"/>
      <c r="C32" s="343"/>
      <c r="D32" s="327">
        <f>ROUND(((B32*8)+(C32*4))*0.05/12,0)</f>
        <v>0</v>
      </c>
    </row>
    <row r="33" spans="1:4" s="319" customFormat="1" ht="15.75" thickBot="1">
      <c r="A33" s="344" t="s">
        <v>292</v>
      </c>
      <c r="B33" s="345"/>
      <c r="C33" s="346"/>
      <c r="D33" s="327">
        <f>ROUND(((B33*8)+(C33*4))*0.05/12,0)</f>
        <v>0</v>
      </c>
    </row>
    <row r="34" spans="1:4" s="335" customFormat="1" ht="16.5" thickBot="1">
      <c r="A34" s="331" t="s">
        <v>294</v>
      </c>
      <c r="B34" s="337">
        <f>SUM(B28:B33)</f>
        <v>0</v>
      </c>
      <c r="C34" s="332">
        <f>SUM(C28:C33)</f>
        <v>0</v>
      </c>
      <c r="D34" s="338">
        <f>SUM(D28:D33)</f>
        <v>0</v>
      </c>
    </row>
    <row r="35" spans="1:8" s="319" customFormat="1" ht="15">
      <c r="A35" s="320" t="s">
        <v>287</v>
      </c>
      <c r="B35" s="339"/>
      <c r="C35" s="340"/>
      <c r="D35" s="323">
        <f>ROUND(((B35*8)+(C35*4))/12,0)</f>
        <v>0</v>
      </c>
      <c r="F35" s="341"/>
      <c r="G35" s="341"/>
      <c r="H35" s="342"/>
    </row>
    <row r="36" spans="1:8" s="319" customFormat="1" ht="15">
      <c r="A36" s="324" t="s">
        <v>288</v>
      </c>
      <c r="B36" s="336"/>
      <c r="C36" s="326"/>
      <c r="D36" s="327">
        <f>ROUND(((B36*8)+(C36*4))*0.4/12,0)</f>
        <v>0</v>
      </c>
      <c r="F36" s="341"/>
      <c r="G36" s="341"/>
      <c r="H36" s="342"/>
    </row>
    <row r="37" spans="1:8" s="319" customFormat="1" ht="15">
      <c r="A37" s="324" t="s">
        <v>289</v>
      </c>
      <c r="B37" s="336"/>
      <c r="C37" s="326"/>
      <c r="D37" s="327">
        <f>ROUND(((B37*8)+(C37*4))*0.4/12,0)</f>
        <v>0</v>
      </c>
      <c r="F37" s="341"/>
      <c r="G37" s="341"/>
      <c r="H37" s="342"/>
    </row>
    <row r="38" spans="1:4" s="319" customFormat="1" ht="15">
      <c r="A38" s="324" t="s">
        <v>290</v>
      </c>
      <c r="B38" s="336"/>
      <c r="C38" s="343"/>
      <c r="D38" s="327">
        <f>ROUND(((B38*8)+(C38*4))*0.2/12,0)</f>
        <v>0</v>
      </c>
    </row>
    <row r="39" spans="1:4" s="319" customFormat="1" ht="15">
      <c r="A39" s="324" t="s">
        <v>291</v>
      </c>
      <c r="B39" s="336"/>
      <c r="C39" s="343"/>
      <c r="D39" s="327">
        <f>ROUND(((B39*8)+(C39*4))*0.05/12,0)</f>
        <v>0</v>
      </c>
    </row>
    <row r="40" spans="1:4" s="319" customFormat="1" ht="15.75" thickBot="1">
      <c r="A40" s="344" t="s">
        <v>292</v>
      </c>
      <c r="B40" s="345"/>
      <c r="C40" s="346"/>
      <c r="D40" s="327">
        <f>ROUND(((B40*8)+(C40*4))*0.05/12,0)</f>
        <v>0</v>
      </c>
    </row>
    <row r="41" spans="1:4" s="335" customFormat="1" ht="16.5" thickBot="1">
      <c r="A41" s="331" t="s">
        <v>295</v>
      </c>
      <c r="B41" s="337">
        <f>SUM(B35:B40)</f>
        <v>0</v>
      </c>
      <c r="C41" s="332">
        <f>SUM(C35:C40)</f>
        <v>0</v>
      </c>
      <c r="D41" s="338">
        <f>SUM(D35:D40)</f>
        <v>0</v>
      </c>
    </row>
    <row r="42" spans="1:8" s="319" customFormat="1" ht="15">
      <c r="A42" s="320" t="s">
        <v>287</v>
      </c>
      <c r="B42" s="339"/>
      <c r="C42" s="340"/>
      <c r="D42" s="323">
        <f>ROUND(((B42*8)+(C42*4))/12,0)</f>
        <v>0</v>
      </c>
      <c r="F42" s="341"/>
      <c r="G42" s="341"/>
      <c r="H42" s="342"/>
    </row>
    <row r="43" spans="1:8" s="319" customFormat="1" ht="15">
      <c r="A43" s="324" t="s">
        <v>288</v>
      </c>
      <c r="B43" s="336"/>
      <c r="C43" s="326"/>
      <c r="D43" s="327">
        <f>ROUND(((B43*8)+(C43*4))*0.4/12,0)</f>
        <v>0</v>
      </c>
      <c r="F43" s="341"/>
      <c r="G43" s="341"/>
      <c r="H43" s="342"/>
    </row>
    <row r="44" spans="1:8" s="319" customFormat="1" ht="15">
      <c r="A44" s="324" t="s">
        <v>289</v>
      </c>
      <c r="B44" s="336"/>
      <c r="C44" s="326"/>
      <c r="D44" s="327">
        <f>ROUND(((B44*8)+(C44*4))*0.4/12,0)</f>
        <v>0</v>
      </c>
      <c r="F44" s="341"/>
      <c r="G44" s="341"/>
      <c r="H44" s="342"/>
    </row>
    <row r="45" spans="1:4" s="319" customFormat="1" ht="15">
      <c r="A45" s="324" t="s">
        <v>290</v>
      </c>
      <c r="B45" s="336"/>
      <c r="C45" s="343"/>
      <c r="D45" s="327">
        <f>ROUND(((B45*8)+(C45*4))*0.2/12,0)</f>
        <v>0</v>
      </c>
    </row>
    <row r="46" spans="1:4" s="319" customFormat="1" ht="15">
      <c r="A46" s="324" t="s">
        <v>291</v>
      </c>
      <c r="B46" s="336"/>
      <c r="C46" s="343"/>
      <c r="D46" s="327">
        <f>ROUND(((B46*8)+(C46*4))*0.05/12,0)</f>
        <v>0</v>
      </c>
    </row>
    <row r="47" spans="1:4" s="319" customFormat="1" ht="15.75" thickBot="1">
      <c r="A47" s="344" t="s">
        <v>292</v>
      </c>
      <c r="B47" s="345"/>
      <c r="C47" s="346"/>
      <c r="D47" s="327">
        <f>ROUND(((B47*8)+(C47*4))*0.05/12,0)</f>
        <v>0</v>
      </c>
    </row>
    <row r="48" spans="1:4" s="335" customFormat="1" ht="16.5" thickBot="1">
      <c r="A48" s="331" t="s">
        <v>296</v>
      </c>
      <c r="B48" s="337">
        <f>SUM(B42:B47)</f>
        <v>0</v>
      </c>
      <c r="C48" s="332">
        <f>SUM(C42:C47)</f>
        <v>0</v>
      </c>
      <c r="D48" s="338">
        <f>SUM(D42:D47)</f>
        <v>0</v>
      </c>
    </row>
    <row r="49" spans="1:8" s="319" customFormat="1" ht="15">
      <c r="A49" s="320" t="s">
        <v>287</v>
      </c>
      <c r="B49" s="339"/>
      <c r="C49" s="340"/>
      <c r="D49" s="323">
        <f>ROUND(((B49*8)+(C49*4))/12,0)</f>
        <v>0</v>
      </c>
      <c r="F49" s="341"/>
      <c r="G49" s="341"/>
      <c r="H49" s="342"/>
    </row>
    <row r="50" spans="1:8" s="319" customFormat="1" ht="15">
      <c r="A50" s="324" t="s">
        <v>288</v>
      </c>
      <c r="B50" s="336"/>
      <c r="C50" s="326"/>
      <c r="D50" s="327">
        <f>ROUND(((B50*8)+(C50*4))*0.4/12,0)</f>
        <v>0</v>
      </c>
      <c r="F50" s="341"/>
      <c r="G50" s="341"/>
      <c r="H50" s="342"/>
    </row>
    <row r="51" spans="1:8" s="319" customFormat="1" ht="15">
      <c r="A51" s="324" t="s">
        <v>289</v>
      </c>
      <c r="B51" s="336"/>
      <c r="C51" s="326"/>
      <c r="D51" s="327">
        <f>ROUND(((B51*8)+(C51*4))*0.4/12,0)</f>
        <v>0</v>
      </c>
      <c r="F51" s="341"/>
      <c r="G51" s="341"/>
      <c r="H51" s="342"/>
    </row>
    <row r="52" spans="1:4" s="319" customFormat="1" ht="15">
      <c r="A52" s="324" t="s">
        <v>290</v>
      </c>
      <c r="B52" s="336"/>
      <c r="C52" s="343"/>
      <c r="D52" s="327">
        <f>ROUND(((B52*8)+(C52*4))*0.2/12,0)</f>
        <v>0</v>
      </c>
    </row>
    <row r="53" spans="1:4" s="319" customFormat="1" ht="15">
      <c r="A53" s="324" t="s">
        <v>291</v>
      </c>
      <c r="B53" s="336"/>
      <c r="C53" s="343"/>
      <c r="D53" s="327">
        <f>ROUND(((B53*8)+(C53*4))*0.05/12,0)</f>
        <v>0</v>
      </c>
    </row>
    <row r="54" spans="1:4" s="319" customFormat="1" ht="15.75" thickBot="1">
      <c r="A54" s="344" t="s">
        <v>292</v>
      </c>
      <c r="B54" s="345"/>
      <c r="C54" s="346"/>
      <c r="D54" s="327">
        <f>ROUND(((B54*8)+(C54*4))*0.05/12,0)</f>
        <v>0</v>
      </c>
    </row>
    <row r="55" spans="1:4" s="335" customFormat="1" ht="16.5" thickBot="1">
      <c r="A55" s="331" t="s">
        <v>297</v>
      </c>
      <c r="B55" s="337">
        <f>SUM(B49:B54)</f>
        <v>0</v>
      </c>
      <c r="C55" s="332">
        <f>SUM(C49:C54)</f>
        <v>0</v>
      </c>
      <c r="D55" s="338">
        <f>SUM(D49:D54)</f>
        <v>0</v>
      </c>
    </row>
    <row r="56" spans="1:8" s="319" customFormat="1" ht="15">
      <c r="A56" s="320" t="s">
        <v>287</v>
      </c>
      <c r="B56" s="339"/>
      <c r="C56" s="340"/>
      <c r="D56" s="323">
        <f>ROUND(((B56*8)+(C56*4))/12,0)</f>
        <v>0</v>
      </c>
      <c r="F56" s="341"/>
      <c r="G56" s="341"/>
      <c r="H56" s="342"/>
    </row>
    <row r="57" spans="1:8" s="319" customFormat="1" ht="15">
      <c r="A57" s="324" t="s">
        <v>288</v>
      </c>
      <c r="B57" s="336"/>
      <c r="C57" s="326"/>
      <c r="D57" s="327">
        <f>ROUND(((B57*8)+(C57*4))*0.4/12,0)</f>
        <v>0</v>
      </c>
      <c r="F57" s="341"/>
      <c r="G57" s="341"/>
      <c r="H57" s="342"/>
    </row>
    <row r="58" spans="1:8" s="319" customFormat="1" ht="15">
      <c r="A58" s="324" t="s">
        <v>289</v>
      </c>
      <c r="B58" s="336"/>
      <c r="C58" s="326"/>
      <c r="D58" s="327">
        <f>ROUND(((B58*8)+(C58*4))*0.4/12,0)</f>
        <v>0</v>
      </c>
      <c r="F58" s="341"/>
      <c r="G58" s="341"/>
      <c r="H58" s="342"/>
    </row>
    <row r="59" spans="1:4" s="319" customFormat="1" ht="15">
      <c r="A59" s="324" t="s">
        <v>290</v>
      </c>
      <c r="B59" s="336"/>
      <c r="C59" s="343"/>
      <c r="D59" s="327">
        <f>ROUND(((B59*8)+(C59*4))*0.2/12,0)</f>
        <v>0</v>
      </c>
    </row>
    <row r="60" spans="1:4" s="319" customFormat="1" ht="15">
      <c r="A60" s="324" t="s">
        <v>291</v>
      </c>
      <c r="B60" s="336"/>
      <c r="C60" s="343"/>
      <c r="D60" s="327">
        <f>ROUND(((B60*8)+(C60*4))*0.05/12,0)</f>
        <v>0</v>
      </c>
    </row>
    <row r="61" spans="1:4" s="319" customFormat="1" ht="15.75" thickBot="1">
      <c r="A61" s="344" t="s">
        <v>292</v>
      </c>
      <c r="B61" s="345"/>
      <c r="C61" s="346"/>
      <c r="D61" s="327">
        <f>ROUND(((B61*8)+(C61*4))*0.05/12,0)</f>
        <v>0</v>
      </c>
    </row>
    <row r="62" spans="1:4" s="335" customFormat="1" ht="16.5" thickBot="1">
      <c r="A62" s="331" t="s">
        <v>298</v>
      </c>
      <c r="B62" s="337">
        <f>SUM(B56:B61)</f>
        <v>0</v>
      </c>
      <c r="C62" s="332">
        <f>SUM(C56:C61)</f>
        <v>0</v>
      </c>
      <c r="D62" s="338">
        <f>SUM(D56:D61)</f>
        <v>0</v>
      </c>
    </row>
    <row r="63" spans="1:8" s="319" customFormat="1" ht="15">
      <c r="A63" s="320" t="s">
        <v>299</v>
      </c>
      <c r="B63" s="339"/>
      <c r="C63" s="340"/>
      <c r="D63" s="323">
        <f>ROUND(((B63*8)+(C63*4))/12,0)</f>
        <v>0</v>
      </c>
      <c r="F63" s="341"/>
      <c r="G63" s="341"/>
      <c r="H63" s="342"/>
    </row>
    <row r="64" spans="1:8" s="319" customFormat="1" ht="15">
      <c r="A64" s="324" t="s">
        <v>300</v>
      </c>
      <c r="B64" s="336"/>
      <c r="C64" s="326"/>
      <c r="D64" s="327">
        <f>ROUND(((B64*8)+(C64*4))*0.33/12,0)</f>
        <v>0</v>
      </c>
      <c r="F64" s="341"/>
      <c r="G64" s="341"/>
      <c r="H64" s="342"/>
    </row>
    <row r="65" spans="1:8" s="319" customFormat="1" ht="15">
      <c r="A65" s="324" t="s">
        <v>301</v>
      </c>
      <c r="B65" s="336"/>
      <c r="C65" s="326"/>
      <c r="D65" s="327">
        <f>ROUND(((B65*8)+(C65*4))*0.25/12,0)</f>
        <v>0</v>
      </c>
      <c r="F65" s="341"/>
      <c r="G65" s="341"/>
      <c r="H65" s="342"/>
    </row>
    <row r="66" spans="1:8" s="319" customFormat="1" ht="15">
      <c r="A66" s="324" t="s">
        <v>302</v>
      </c>
      <c r="B66" s="336"/>
      <c r="C66" s="326"/>
      <c r="D66" s="327">
        <f>ROUND(((B66*8)+(C66*4))*0.67/12,0)</f>
        <v>0</v>
      </c>
      <c r="F66" s="341"/>
      <c r="G66" s="341"/>
      <c r="H66" s="342"/>
    </row>
    <row r="67" spans="1:8" s="319" customFormat="1" ht="15.75" thickBot="1">
      <c r="A67" s="324" t="s">
        <v>303</v>
      </c>
      <c r="B67" s="336"/>
      <c r="C67" s="326"/>
      <c r="D67" s="327">
        <f>ROUND(((B67*8)+(C67*4))*0.75/12,0)</f>
        <v>0</v>
      </c>
      <c r="F67" s="341"/>
      <c r="G67" s="341"/>
      <c r="H67" s="342"/>
    </row>
    <row r="68" spans="1:4" s="335" customFormat="1" ht="16.5" thickBot="1">
      <c r="A68" s="331" t="s">
        <v>304</v>
      </c>
      <c r="B68" s="337">
        <f>SUM(B63:B67)</f>
        <v>0</v>
      </c>
      <c r="C68" s="332">
        <f>SUM(C63:C67)</f>
        <v>0</v>
      </c>
      <c r="D68" s="338">
        <f>SUM(D63:D67)</f>
        <v>0</v>
      </c>
    </row>
    <row r="69" spans="1:8" s="319" customFormat="1" ht="15">
      <c r="A69" s="320" t="s">
        <v>299</v>
      </c>
      <c r="B69" s="339"/>
      <c r="C69" s="340"/>
      <c r="D69" s="323">
        <f>ROUND(((B69*8)+(C69*4))/12,0)</f>
        <v>0</v>
      </c>
      <c r="F69" s="341"/>
      <c r="G69" s="341"/>
      <c r="H69" s="342"/>
    </row>
    <row r="70" spans="1:8" s="319" customFormat="1" ht="15">
      <c r="A70" s="324" t="s">
        <v>300</v>
      </c>
      <c r="B70" s="336"/>
      <c r="C70" s="326"/>
      <c r="D70" s="327">
        <f>ROUND(((B70*8)+(C70*4))*0.33/12,0)</f>
        <v>0</v>
      </c>
      <c r="F70" s="341"/>
      <c r="G70" s="341"/>
      <c r="H70" s="342"/>
    </row>
    <row r="71" spans="1:8" s="319" customFormat="1" ht="15">
      <c r="A71" s="324" t="s">
        <v>301</v>
      </c>
      <c r="B71" s="336"/>
      <c r="C71" s="326"/>
      <c r="D71" s="327">
        <f>ROUND(((B71*8)+(C71*4))*0.25/12,0)</f>
        <v>0</v>
      </c>
      <c r="F71" s="341"/>
      <c r="G71" s="341"/>
      <c r="H71" s="342"/>
    </row>
    <row r="72" spans="1:8" s="319" customFormat="1" ht="15">
      <c r="A72" s="324" t="s">
        <v>302</v>
      </c>
      <c r="B72" s="336"/>
      <c r="C72" s="326"/>
      <c r="D72" s="327">
        <f>ROUND(((B72*8)+(C72*4))*0.67/12,0)</f>
        <v>0</v>
      </c>
      <c r="F72" s="341"/>
      <c r="G72" s="341"/>
      <c r="H72" s="342"/>
    </row>
    <row r="73" spans="1:8" s="319" customFormat="1" ht="15.75" thickBot="1">
      <c r="A73" s="324" t="s">
        <v>303</v>
      </c>
      <c r="B73" s="336"/>
      <c r="C73" s="326"/>
      <c r="D73" s="327">
        <f>ROUND(((B73*8)+(C73*4))*0.75/12,0)</f>
        <v>0</v>
      </c>
      <c r="F73" s="341"/>
      <c r="G73" s="341"/>
      <c r="H73" s="342"/>
    </row>
    <row r="74" spans="1:4" s="335" customFormat="1" ht="16.5" thickBot="1">
      <c r="A74" s="331" t="s">
        <v>305</v>
      </c>
      <c r="B74" s="337">
        <f>SUM(B69:B73)</f>
        <v>0</v>
      </c>
      <c r="C74" s="332">
        <f>SUM(C69:C73)</f>
        <v>0</v>
      </c>
      <c r="D74" s="338">
        <f>SUM(D69:D73)</f>
        <v>0</v>
      </c>
    </row>
    <row r="75" spans="1:8" s="319" customFormat="1" ht="15">
      <c r="A75" s="320" t="s">
        <v>306</v>
      </c>
      <c r="B75" s="339"/>
      <c r="C75" s="340"/>
      <c r="D75" s="323">
        <f>ROUND(((B75*8)+(C75*4))/12,0)</f>
        <v>0</v>
      </c>
      <c r="F75" s="341"/>
      <c r="G75" s="341"/>
      <c r="H75" s="342"/>
    </row>
    <row r="76" spans="1:8" s="319" customFormat="1" ht="15.75" thickBot="1">
      <c r="A76" s="324" t="s">
        <v>307</v>
      </c>
      <c r="B76" s="336"/>
      <c r="C76" s="326"/>
      <c r="D76" s="327">
        <f>ROUND(((B76*8)+(C76*4))/12,0)</f>
        <v>0</v>
      </c>
      <c r="F76" s="341"/>
      <c r="G76" s="341"/>
      <c r="H76" s="342"/>
    </row>
    <row r="77" spans="1:4" s="335" customFormat="1" ht="16.5" thickBot="1">
      <c r="A77" s="331" t="s">
        <v>308</v>
      </c>
      <c r="B77" s="337">
        <f>SUM(B75:B76)</f>
        <v>0</v>
      </c>
      <c r="C77" s="332">
        <f>SUM(C75:C76)</f>
        <v>0</v>
      </c>
      <c r="D77" s="338">
        <f>SUM(D75:D76)</f>
        <v>0</v>
      </c>
    </row>
    <row r="78" spans="1:8" s="319" customFormat="1" ht="15.75" thickBot="1">
      <c r="A78" s="320" t="s">
        <v>309</v>
      </c>
      <c r="B78" s="339"/>
      <c r="C78" s="340"/>
      <c r="D78" s="323">
        <f>ROUND(((B78*8)+(C78*4))/12,0)</f>
        <v>0</v>
      </c>
      <c r="F78" s="341"/>
      <c r="G78" s="341"/>
      <c r="H78" s="342"/>
    </row>
    <row r="79" spans="1:4" s="335" customFormat="1" ht="16.5" thickBot="1">
      <c r="A79" s="331" t="s">
        <v>310</v>
      </c>
      <c r="B79" s="337">
        <f>SUM(B78:B78)</f>
        <v>0</v>
      </c>
      <c r="C79" s="332">
        <f>SUM(C78:C78)</f>
        <v>0</v>
      </c>
      <c r="D79" s="338">
        <f>SUM(D78:D78)</f>
        <v>0</v>
      </c>
    </row>
    <row r="80" spans="1:8" s="319" customFormat="1" ht="30">
      <c r="A80" s="320" t="s">
        <v>311</v>
      </c>
      <c r="B80" s="339"/>
      <c r="C80" s="340"/>
      <c r="D80" s="323">
        <f>ROUND(((B80*8)+(C80*4))/12,0)</f>
        <v>0</v>
      </c>
      <c r="F80" s="341"/>
      <c r="G80" s="341"/>
      <c r="H80" s="342"/>
    </row>
    <row r="81" spans="1:8" s="319" customFormat="1" ht="30.75" thickBot="1">
      <c r="A81" s="347" t="s">
        <v>312</v>
      </c>
      <c r="B81" s="348"/>
      <c r="C81" s="349"/>
      <c r="D81" s="350">
        <f>ROUND(((B81*8)+(C81*4))/12,0)</f>
        <v>0</v>
      </c>
      <c r="F81" s="341"/>
      <c r="G81" s="341"/>
      <c r="H81" s="342"/>
    </row>
    <row r="82" spans="1:4" s="335" customFormat="1" ht="16.5" thickBot="1">
      <c r="A82" s="331" t="s">
        <v>313</v>
      </c>
      <c r="B82" s="337">
        <f>SUM(B80:B81)</f>
        <v>0</v>
      </c>
      <c r="C82" s="332">
        <f>SUM(C80:C81)</f>
        <v>0</v>
      </c>
      <c r="D82" s="338">
        <f>SUM(D80:D81)</f>
        <v>0</v>
      </c>
    </row>
    <row r="83" spans="1:8" s="319" customFormat="1" ht="15">
      <c r="A83" s="320" t="s">
        <v>287</v>
      </c>
      <c r="B83" s="339"/>
      <c r="C83" s="340"/>
      <c r="D83" s="323">
        <f>ROUND(((B83*8)+(C83*4))/12,0)</f>
        <v>0</v>
      </c>
      <c r="F83" s="341"/>
      <c r="G83" s="341"/>
      <c r="H83" s="342"/>
    </row>
    <row r="84" spans="1:8" s="319" customFormat="1" ht="15">
      <c r="A84" s="324" t="s">
        <v>288</v>
      </c>
      <c r="B84" s="336"/>
      <c r="C84" s="326"/>
      <c r="D84" s="327">
        <f>ROUND(((B84*8)+(C84*4))*0.4/12,0)</f>
        <v>0</v>
      </c>
      <c r="F84" s="341"/>
      <c r="G84" s="341"/>
      <c r="H84" s="342"/>
    </row>
    <row r="85" spans="1:8" s="319" customFormat="1" ht="15">
      <c r="A85" s="324" t="s">
        <v>289</v>
      </c>
      <c r="B85" s="336"/>
      <c r="C85" s="326"/>
      <c r="D85" s="327">
        <f>ROUND(((B85*8)+(C85*4))*0.4/12,0)</f>
        <v>0</v>
      </c>
      <c r="F85" s="341"/>
      <c r="G85" s="341"/>
      <c r="H85" s="342"/>
    </row>
    <row r="86" spans="1:4" s="319" customFormat="1" ht="15">
      <c r="A86" s="324" t="s">
        <v>290</v>
      </c>
      <c r="B86" s="336"/>
      <c r="C86" s="343"/>
      <c r="D86" s="327">
        <f>ROUND(((B86*8)+(C86*4))*0.2/12,0)</f>
        <v>0</v>
      </c>
    </row>
    <row r="87" spans="1:4" s="319" customFormat="1" ht="15">
      <c r="A87" s="324" t="s">
        <v>291</v>
      </c>
      <c r="B87" s="336"/>
      <c r="C87" s="343"/>
      <c r="D87" s="327">
        <f>ROUND(((B87*8)+(C87*4))*0.05/12,0)</f>
        <v>0</v>
      </c>
    </row>
    <row r="88" spans="1:4" s="319" customFormat="1" ht="15.75" thickBot="1">
      <c r="A88" s="344" t="s">
        <v>292</v>
      </c>
      <c r="B88" s="345"/>
      <c r="C88" s="346"/>
      <c r="D88" s="327">
        <f>ROUND(((B88*8)+(C88*4))*0.05/12,0)</f>
        <v>0</v>
      </c>
    </row>
    <row r="89" spans="1:4" s="335" customFormat="1" ht="16.5" thickBot="1">
      <c r="A89" s="331" t="s">
        <v>314</v>
      </c>
      <c r="B89" s="337">
        <f>SUM(B83:B88)</f>
        <v>0</v>
      </c>
      <c r="C89" s="332">
        <f>SUM(C83:C88)</f>
        <v>0</v>
      </c>
      <c r="D89" s="338">
        <f>SUM(D83:D88)</f>
        <v>0</v>
      </c>
    </row>
    <row r="90" spans="1:8" s="319" customFormat="1" ht="15.75" thickBot="1">
      <c r="A90" s="320" t="s">
        <v>315</v>
      </c>
      <c r="B90" s="339"/>
      <c r="C90" s="340"/>
      <c r="D90" s="323">
        <f>ROUND(((B90*8)+(C90*4))/12,0)</f>
        <v>0</v>
      </c>
      <c r="F90" s="341"/>
      <c r="G90" s="341"/>
      <c r="H90" s="342"/>
    </row>
    <row r="91" spans="1:4" s="335" customFormat="1" ht="16.5" thickBot="1">
      <c r="A91" s="331" t="s">
        <v>316</v>
      </c>
      <c r="B91" s="337">
        <f>SUM(B90:B90)</f>
        <v>0</v>
      </c>
      <c r="C91" s="332">
        <f>SUM(C90:C90)</f>
        <v>0</v>
      </c>
      <c r="D91" s="338">
        <f>SUM(D90:D90)</f>
        <v>0</v>
      </c>
    </row>
    <row r="92" spans="1:8" s="319" customFormat="1" ht="15.75" thickBot="1">
      <c r="A92" s="320" t="s">
        <v>317</v>
      </c>
      <c r="B92" s="339"/>
      <c r="C92" s="340"/>
      <c r="D92" s="323">
        <f>ROUND(((B92*8)+(C92*4))/12,0)</f>
        <v>0</v>
      </c>
      <c r="F92" s="341"/>
      <c r="G92" s="341"/>
      <c r="H92" s="342"/>
    </row>
    <row r="93" spans="1:4" s="335" customFormat="1" ht="16.5" thickBot="1">
      <c r="A93" s="331" t="s">
        <v>318</v>
      </c>
      <c r="B93" s="337">
        <f>SUM(B92:B92)</f>
        <v>0</v>
      </c>
      <c r="C93" s="332">
        <f>SUM(C92:C92)</f>
        <v>0</v>
      </c>
      <c r="D93" s="338">
        <f>SUM(D92:D92)</f>
        <v>0</v>
      </c>
    </row>
    <row r="94" spans="1:8" s="319" customFormat="1" ht="30.75" thickBot="1">
      <c r="A94" s="320" t="s">
        <v>319</v>
      </c>
      <c r="B94" s="339"/>
      <c r="C94" s="340"/>
      <c r="D94" s="323">
        <f>ROUND(((B94*8)+(C94*4))/12,0)</f>
        <v>0</v>
      </c>
      <c r="F94" s="341"/>
      <c r="G94" s="341"/>
      <c r="H94" s="342"/>
    </row>
    <row r="95" spans="1:4" s="335" customFormat="1" ht="16.5" thickBot="1">
      <c r="A95" s="331" t="s">
        <v>320</v>
      </c>
      <c r="B95" s="337">
        <f>SUM(B94:B94)</f>
        <v>0</v>
      </c>
      <c r="C95" s="332">
        <f>SUM(C94:C94)</f>
        <v>0</v>
      </c>
      <c r="D95" s="338">
        <f>SUM(D94:D94)</f>
        <v>0</v>
      </c>
    </row>
    <row r="97" spans="1:4" ht="15.75">
      <c r="A97" s="69" t="s">
        <v>37</v>
      </c>
      <c r="B97" s="68"/>
      <c r="C97" s="68"/>
      <c r="D97" s="68"/>
    </row>
    <row r="98" ht="15.75">
      <c r="A98" s="3" t="s">
        <v>139</v>
      </c>
    </row>
    <row r="99" spans="1:4" ht="14.25" customHeight="1">
      <c r="A99" s="6" t="s">
        <v>129</v>
      </c>
      <c r="D99" s="69"/>
    </row>
    <row r="100" spans="1:4" ht="14.25" customHeight="1">
      <c r="A100" s="2" t="s">
        <v>140</v>
      </c>
      <c r="D100" s="69"/>
    </row>
    <row r="101" spans="1:4" ht="14.25" customHeight="1">
      <c r="A101" s="2" t="s">
        <v>141</v>
      </c>
      <c r="D101" s="69"/>
    </row>
    <row r="102" spans="1:4" ht="14.25" customHeight="1">
      <c r="A102" s="2" t="s">
        <v>142</v>
      </c>
      <c r="D102" s="69"/>
    </row>
    <row r="103" spans="1:7" ht="14.25" customHeight="1">
      <c r="A103" s="541" t="s">
        <v>143</v>
      </c>
      <c r="B103" s="541"/>
      <c r="C103" s="541"/>
      <c r="D103" s="541"/>
      <c r="E103" s="541"/>
      <c r="F103" s="541"/>
      <c r="G103" s="541"/>
    </row>
    <row r="104" spans="1:7" ht="14.25" customHeight="1">
      <c r="A104" s="70" t="s">
        <v>130</v>
      </c>
      <c r="B104" s="70"/>
      <c r="C104" s="70"/>
      <c r="D104" s="70"/>
      <c r="E104" s="70"/>
      <c r="F104" s="70"/>
      <c r="G104" s="70"/>
    </row>
    <row r="105" ht="15.75">
      <c r="A105" s="2" t="s">
        <v>144</v>
      </c>
    </row>
    <row r="106" spans="1:9" ht="30" customHeight="1">
      <c r="A106" s="560" t="s">
        <v>235</v>
      </c>
      <c r="B106" s="561"/>
      <c r="C106" s="561"/>
      <c r="D106" s="561"/>
      <c r="E106" s="561"/>
      <c r="F106" s="561"/>
      <c r="G106" s="70"/>
      <c r="H106" s="70"/>
      <c r="I106" s="70"/>
    </row>
    <row r="107" ht="18.75">
      <c r="A107" s="6" t="s">
        <v>234</v>
      </c>
    </row>
    <row r="108" ht="15.75">
      <c r="A108" s="2" t="s">
        <v>131</v>
      </c>
    </row>
    <row r="110" spans="1:3" ht="15.75">
      <c r="A110" s="44" t="s">
        <v>328</v>
      </c>
      <c r="C110" s="2" t="s">
        <v>330</v>
      </c>
    </row>
    <row r="112" spans="1:3" ht="15.75">
      <c r="A112" s="2" t="s">
        <v>329</v>
      </c>
      <c r="C112" s="2" t="s">
        <v>331</v>
      </c>
    </row>
  </sheetData>
  <sheetProtection password="CC66" sheet="1" objects="1" scenarios="1"/>
  <mergeCells count="6">
    <mergeCell ref="A103:G103"/>
    <mergeCell ref="A106:F106"/>
    <mergeCell ref="A5:D5"/>
    <mergeCell ref="A7:A10"/>
    <mergeCell ref="B7:D7"/>
    <mergeCell ref="D8:D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3"/>
  <headerFooter alignWithMargins="0">
    <oddHeader>&amp;Rtabulka č. 10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</dc:creator>
  <cp:keywords/>
  <dc:description/>
  <cp:lastModifiedBy>Chmela Jiří</cp:lastModifiedBy>
  <cp:lastPrinted>2008-02-18T08:05:24Z</cp:lastPrinted>
  <dcterms:created xsi:type="dcterms:W3CDTF">2000-06-19T09:18:24Z</dcterms:created>
  <dcterms:modified xsi:type="dcterms:W3CDTF">2008-03-18T07:41:10Z</dcterms:modified>
  <cp:category/>
  <cp:version/>
  <cp:contentType/>
  <cp:contentStatus/>
</cp:coreProperties>
</file>